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7Plus" sheetId="2" r:id="rId1"/>
  </sheets>
  <externalReferences>
    <externalReference r:id="rId2"/>
    <externalReference r:id="rId3"/>
    <externalReference r:id="rId4"/>
  </externalReferences>
  <definedNames>
    <definedName name="_A">#REF!</definedName>
    <definedName name="_B">#REF!</definedName>
    <definedName name="_C">#REF!</definedName>
    <definedName name="_xlnm._FilterDatabase" hidden="1">#REF!</definedName>
    <definedName name="aj">#REF!</definedName>
    <definedName name="DATA">#REF!</definedName>
    <definedName name="EH">#REF!</definedName>
    <definedName name="HTML_CodePage" hidden="1">874</definedName>
    <definedName name="HTML_Control" hidden="1">{"'ท้องถิ่น(ใน)'!$G$1"}</definedName>
    <definedName name="HTML_Description" hidden="1">""</definedName>
    <definedName name="HTML_Email" hidden="1">""</definedName>
    <definedName name="HTML_Header" hidden="1">"ท้องถิ่น(ใน)"</definedName>
    <definedName name="HTML_LastUpdate" hidden="1">"7/6/04"</definedName>
    <definedName name="HTML_LineAfter" hidden="1">FALSE</definedName>
    <definedName name="HTML_LineBefore" hidden="1">FALSE</definedName>
    <definedName name="HTML_Name" hidden="1">"fff"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"รัฐวิสาหกิจ"</definedName>
    <definedName name="ie">#REF!</definedName>
    <definedName name="_xlnm.Print_Titles" localSheetId="0">'7Plus'!$B:$D</definedName>
    <definedName name="_xlnm.Print_Titles">#REF!</definedName>
    <definedName name="sheet1">#REF!</definedName>
    <definedName name="ก" hidden="1">#REF!</definedName>
    <definedName name="กกกก">#REF!</definedName>
    <definedName name="กย">#REF!</definedName>
    <definedName name="กย.59" hidden="1">#REF!</definedName>
    <definedName name="กา">#REF!</definedName>
    <definedName name="ข้อมูลตูน">[1]sheet1!$A$1:$F$95</definedName>
    <definedName name="ฃ" hidden="1">#REF!</definedName>
    <definedName name="เซ็นทั่น" hidden="1">#REF!</definedName>
    <definedName name="นก">[2]sheet1!$A$1:$F$95</definedName>
    <definedName name="บ.ดีเค">#REF!</definedName>
    <definedName name="ปี56">#REF!</definedName>
    <definedName name="แยกสิทธิ2" hidden="1">#REF!</definedName>
    <definedName name="วางบิล" hidden="1">#REF!</definedName>
    <definedName name="วางบิลตค57">#REF!</definedName>
    <definedName name="สรุป" hidden="1">#REF!</definedName>
    <definedName name="สำเนา57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G7" i="2"/>
  <c r="H7" i="2"/>
  <c r="I7" i="2"/>
  <c r="J7" i="2"/>
  <c r="K7" i="2"/>
  <c r="L7" i="2"/>
  <c r="M7" i="2"/>
  <c r="N7" i="2"/>
  <c r="O7" i="2"/>
  <c r="P7" i="2"/>
  <c r="Q7" i="2"/>
  <c r="F8" i="2"/>
  <c r="R7" i="2" s="1"/>
  <c r="R8" i="2" s="1"/>
  <c r="G8" i="2"/>
  <c r="S7" i="2" s="1"/>
  <c r="S8" i="2" s="1"/>
  <c r="AE8" i="2" s="1"/>
  <c r="H8" i="2"/>
  <c r="T7" i="2" s="1"/>
  <c r="T8" i="2" s="1"/>
  <c r="AF8" i="2" s="1"/>
  <c r="I8" i="2"/>
  <c r="U7" i="2" s="1"/>
  <c r="U8" i="2" s="1"/>
  <c r="AG8" i="2" s="1"/>
  <c r="J8" i="2"/>
  <c r="K8" i="2"/>
  <c r="W7" i="2" s="1"/>
  <c r="W8" i="2" s="1"/>
  <c r="AI8" i="2" s="1"/>
  <c r="L8" i="2"/>
  <c r="X7" i="2" s="1"/>
  <c r="X8" i="2" s="1"/>
  <c r="AJ8" i="2" s="1"/>
  <c r="M8" i="2"/>
  <c r="Y7" i="2" s="1"/>
  <c r="Y8" i="2" s="1"/>
  <c r="AK8" i="2" s="1"/>
  <c r="N8" i="2"/>
  <c r="O8" i="2"/>
  <c r="AA7" i="2" s="1"/>
  <c r="AA8" i="2" s="1"/>
  <c r="AM8" i="2" s="1"/>
  <c r="P8" i="2"/>
  <c r="AB7" i="2" s="1"/>
  <c r="AB8" i="2" s="1"/>
  <c r="AN8" i="2" s="1"/>
  <c r="Q8" i="2"/>
  <c r="AC7" i="2" s="1"/>
  <c r="AC8" i="2" s="1"/>
  <c r="AO8" i="2" s="1"/>
  <c r="F9" i="2"/>
  <c r="G9" i="2"/>
  <c r="H9" i="2"/>
  <c r="I9" i="2"/>
  <c r="J9" i="2"/>
  <c r="K9" i="2"/>
  <c r="L9" i="2"/>
  <c r="M9" i="2"/>
  <c r="N9" i="2"/>
  <c r="O9" i="2"/>
  <c r="P9" i="2"/>
  <c r="Q9" i="2"/>
  <c r="F10" i="2"/>
  <c r="R9" i="2" s="1"/>
  <c r="R10" i="2" s="1"/>
  <c r="AD10" i="2" s="1"/>
  <c r="G10" i="2"/>
  <c r="S9" i="2" s="1"/>
  <c r="S10" i="2" s="1"/>
  <c r="AE10" i="2" s="1"/>
  <c r="H10" i="2"/>
  <c r="T9" i="2" s="1"/>
  <c r="T10" i="2" s="1"/>
  <c r="AF10" i="2" s="1"/>
  <c r="I10" i="2"/>
  <c r="U9" i="2" s="1"/>
  <c r="U10" i="2" s="1"/>
  <c r="AG10" i="2" s="1"/>
  <c r="J10" i="2"/>
  <c r="V9" i="2" s="1"/>
  <c r="V10" i="2" s="1"/>
  <c r="AH10" i="2" s="1"/>
  <c r="K10" i="2"/>
  <c r="W9" i="2" s="1"/>
  <c r="W10" i="2" s="1"/>
  <c r="AI10" i="2" s="1"/>
  <c r="L10" i="2"/>
  <c r="X9" i="2" s="1"/>
  <c r="X10" i="2" s="1"/>
  <c r="AJ10" i="2" s="1"/>
  <c r="M10" i="2"/>
  <c r="Y9" i="2" s="1"/>
  <c r="Y10" i="2" s="1"/>
  <c r="AK10" i="2" s="1"/>
  <c r="N10" i="2"/>
  <c r="Z9" i="2" s="1"/>
  <c r="Z10" i="2" s="1"/>
  <c r="AL10" i="2" s="1"/>
  <c r="O10" i="2"/>
  <c r="AA9" i="2" s="1"/>
  <c r="AA10" i="2" s="1"/>
  <c r="AM10" i="2" s="1"/>
  <c r="P10" i="2"/>
  <c r="AB9" i="2" s="1"/>
  <c r="AB10" i="2" s="1"/>
  <c r="AN10" i="2" s="1"/>
  <c r="Q10" i="2"/>
  <c r="AC9" i="2" s="1"/>
  <c r="AC10" i="2" s="1"/>
  <c r="AO10" i="2" s="1"/>
  <c r="R11" i="2"/>
  <c r="S11" i="2"/>
  <c r="T11" i="2"/>
  <c r="U11" i="2"/>
  <c r="V11" i="2"/>
  <c r="W11" i="2"/>
  <c r="X11" i="2"/>
  <c r="Y11" i="2"/>
  <c r="Z11" i="2"/>
  <c r="AA11" i="2"/>
  <c r="AB11" i="2"/>
  <c r="AC11" i="2"/>
  <c r="F13" i="2"/>
  <c r="R12" i="2" s="1"/>
  <c r="R13" i="2" s="1"/>
  <c r="R14" i="2" s="1"/>
  <c r="AD14" i="2" s="1"/>
  <c r="G13" i="2"/>
  <c r="S12" i="2" s="1"/>
  <c r="S13" i="2" s="1"/>
  <c r="H13" i="2"/>
  <c r="T12" i="2" s="1"/>
  <c r="T13" i="2" s="1"/>
  <c r="T14" i="2" s="1"/>
  <c r="AF14" i="2" s="1"/>
  <c r="I13" i="2"/>
  <c r="U12" i="2" s="1"/>
  <c r="U13" i="2" s="1"/>
  <c r="J13" i="2"/>
  <c r="V12" i="2" s="1"/>
  <c r="V13" i="2" s="1"/>
  <c r="V14" i="2" s="1"/>
  <c r="AH14" i="2" s="1"/>
  <c r="K13" i="2"/>
  <c r="W12" i="2" s="1"/>
  <c r="W13" i="2" s="1"/>
  <c r="L13" i="2"/>
  <c r="X12" i="2" s="1"/>
  <c r="X13" i="2" s="1"/>
  <c r="X14" i="2" s="1"/>
  <c r="AJ14" i="2" s="1"/>
  <c r="M13" i="2"/>
  <c r="Y12" i="2" s="1"/>
  <c r="Y13" i="2" s="1"/>
  <c r="N13" i="2"/>
  <c r="Z12" i="2" s="1"/>
  <c r="Z13" i="2" s="1"/>
  <c r="Z14" i="2" s="1"/>
  <c r="AL14" i="2" s="1"/>
  <c r="O13" i="2"/>
  <c r="AA12" i="2" s="1"/>
  <c r="AA13" i="2" s="1"/>
  <c r="P13" i="2"/>
  <c r="AB12" i="2" s="1"/>
  <c r="AB13" i="2" s="1"/>
  <c r="AB14" i="2" s="1"/>
  <c r="AN14" i="2" s="1"/>
  <c r="Q13" i="2"/>
  <c r="AC12" i="2" s="1"/>
  <c r="AC13" i="2" s="1"/>
  <c r="F14" i="2"/>
  <c r="G14" i="2"/>
  <c r="H14" i="2"/>
  <c r="I14" i="2"/>
  <c r="J14" i="2"/>
  <c r="K14" i="2"/>
  <c r="L14" i="2"/>
  <c r="M14" i="2"/>
  <c r="N14" i="2"/>
  <c r="O14" i="2"/>
  <c r="P14" i="2"/>
  <c r="Q14" i="2"/>
  <c r="R15" i="2"/>
  <c r="S15" i="2"/>
  <c r="T15" i="2"/>
  <c r="U15" i="2"/>
  <c r="V15" i="2"/>
  <c r="W15" i="2"/>
  <c r="X15" i="2"/>
  <c r="Y15" i="2"/>
  <c r="Z15" i="2"/>
  <c r="AA15" i="2"/>
  <c r="AB15" i="2"/>
  <c r="AC15" i="2"/>
  <c r="F17" i="2"/>
  <c r="R16" i="2" s="1"/>
  <c r="R17" i="2" s="1"/>
  <c r="R18" i="2" s="1"/>
  <c r="AD18" i="2" s="1"/>
  <c r="G17" i="2"/>
  <c r="S16" i="2" s="1"/>
  <c r="S17" i="2" s="1"/>
  <c r="S18" i="2" s="1"/>
  <c r="AE18" i="2" s="1"/>
  <c r="H17" i="2"/>
  <c r="T16" i="2" s="1"/>
  <c r="T17" i="2" s="1"/>
  <c r="T18" i="2" s="1"/>
  <c r="AF18" i="2" s="1"/>
  <c r="I17" i="2"/>
  <c r="U16" i="2" s="1"/>
  <c r="U17" i="2" s="1"/>
  <c r="U18" i="2" s="1"/>
  <c r="AG18" i="2" s="1"/>
  <c r="J17" i="2"/>
  <c r="V16" i="2" s="1"/>
  <c r="V17" i="2" s="1"/>
  <c r="V18" i="2" s="1"/>
  <c r="AH18" i="2" s="1"/>
  <c r="K17" i="2"/>
  <c r="W16" i="2" s="1"/>
  <c r="W17" i="2" s="1"/>
  <c r="W18" i="2" s="1"/>
  <c r="AI18" i="2" s="1"/>
  <c r="L17" i="2"/>
  <c r="X16" i="2" s="1"/>
  <c r="X17" i="2" s="1"/>
  <c r="X18" i="2" s="1"/>
  <c r="AJ18" i="2" s="1"/>
  <c r="M17" i="2"/>
  <c r="Y16" i="2" s="1"/>
  <c r="Y17" i="2" s="1"/>
  <c r="Y18" i="2" s="1"/>
  <c r="AK18" i="2" s="1"/>
  <c r="N17" i="2"/>
  <c r="Z16" i="2" s="1"/>
  <c r="Z17" i="2" s="1"/>
  <c r="Z18" i="2" s="1"/>
  <c r="AL18" i="2" s="1"/>
  <c r="O17" i="2"/>
  <c r="AA16" i="2" s="1"/>
  <c r="AA17" i="2" s="1"/>
  <c r="AA18" i="2" s="1"/>
  <c r="AM18" i="2" s="1"/>
  <c r="P17" i="2"/>
  <c r="AB16" i="2" s="1"/>
  <c r="AB17" i="2" s="1"/>
  <c r="AB18" i="2" s="1"/>
  <c r="AN18" i="2" s="1"/>
  <c r="Q17" i="2"/>
  <c r="AC16" i="2" s="1"/>
  <c r="AC17" i="2" s="1"/>
  <c r="AC18" i="2" s="1"/>
  <c r="AO18" i="2" s="1"/>
  <c r="F18" i="2"/>
  <c r="G18" i="2"/>
  <c r="H18" i="2"/>
  <c r="I18" i="2"/>
  <c r="J18" i="2"/>
  <c r="K18" i="2"/>
  <c r="L18" i="2"/>
  <c r="M18" i="2"/>
  <c r="N18" i="2"/>
  <c r="O18" i="2"/>
  <c r="P18" i="2"/>
  <c r="Q18" i="2"/>
  <c r="R19" i="2"/>
  <c r="S19" i="2"/>
  <c r="T19" i="2"/>
  <c r="U19" i="2"/>
  <c r="V19" i="2"/>
  <c r="W19" i="2"/>
  <c r="X19" i="2"/>
  <c r="Y19" i="2"/>
  <c r="Z19" i="2"/>
  <c r="AA19" i="2"/>
  <c r="AB19" i="2"/>
  <c r="AC19" i="2"/>
  <c r="F21" i="2"/>
  <c r="R20" i="2" s="1"/>
  <c r="R21" i="2" s="1"/>
  <c r="R22" i="2" s="1"/>
  <c r="AD22" i="2" s="1"/>
  <c r="G21" i="2"/>
  <c r="S20" i="2" s="1"/>
  <c r="S21" i="2" s="1"/>
  <c r="S22" i="2" s="1"/>
  <c r="AE22" i="2" s="1"/>
  <c r="H21" i="2"/>
  <c r="T20" i="2" s="1"/>
  <c r="T21" i="2" s="1"/>
  <c r="T22" i="2" s="1"/>
  <c r="AF22" i="2" s="1"/>
  <c r="I21" i="2"/>
  <c r="U20" i="2" s="1"/>
  <c r="U21" i="2" s="1"/>
  <c r="U22" i="2" s="1"/>
  <c r="AG22" i="2" s="1"/>
  <c r="J21" i="2"/>
  <c r="V20" i="2" s="1"/>
  <c r="V21" i="2" s="1"/>
  <c r="V22" i="2" s="1"/>
  <c r="AH22" i="2" s="1"/>
  <c r="K21" i="2"/>
  <c r="W20" i="2" s="1"/>
  <c r="W21" i="2" s="1"/>
  <c r="W22" i="2" s="1"/>
  <c r="AI22" i="2" s="1"/>
  <c r="L21" i="2"/>
  <c r="X20" i="2" s="1"/>
  <c r="X21" i="2" s="1"/>
  <c r="X22" i="2" s="1"/>
  <c r="AJ22" i="2" s="1"/>
  <c r="M21" i="2"/>
  <c r="Y20" i="2" s="1"/>
  <c r="Y21" i="2" s="1"/>
  <c r="Y22" i="2" s="1"/>
  <c r="AK22" i="2" s="1"/>
  <c r="N21" i="2"/>
  <c r="Z20" i="2" s="1"/>
  <c r="Z21" i="2" s="1"/>
  <c r="Z22" i="2" s="1"/>
  <c r="AL22" i="2" s="1"/>
  <c r="O21" i="2"/>
  <c r="AA20" i="2" s="1"/>
  <c r="AA21" i="2" s="1"/>
  <c r="AA22" i="2" s="1"/>
  <c r="AM22" i="2" s="1"/>
  <c r="P21" i="2"/>
  <c r="AB20" i="2" s="1"/>
  <c r="AB21" i="2" s="1"/>
  <c r="AB22" i="2" s="1"/>
  <c r="AN22" i="2" s="1"/>
  <c r="Q21" i="2"/>
  <c r="AC20" i="2" s="1"/>
  <c r="AC21" i="2" s="1"/>
  <c r="AC22" i="2" s="1"/>
  <c r="AO22" i="2" s="1"/>
  <c r="F22" i="2"/>
  <c r="G22" i="2"/>
  <c r="H22" i="2"/>
  <c r="I22" i="2"/>
  <c r="J22" i="2"/>
  <c r="K22" i="2"/>
  <c r="L22" i="2"/>
  <c r="M22" i="2"/>
  <c r="N22" i="2"/>
  <c r="O22" i="2"/>
  <c r="P22" i="2"/>
  <c r="Q22" i="2"/>
  <c r="R23" i="2"/>
  <c r="S23" i="2"/>
  <c r="T23" i="2"/>
  <c r="U23" i="2"/>
  <c r="V23" i="2"/>
  <c r="W23" i="2"/>
  <c r="X23" i="2"/>
  <c r="Y23" i="2"/>
  <c r="Z23" i="2"/>
  <c r="AA23" i="2"/>
  <c r="AB23" i="2"/>
  <c r="AC23" i="2"/>
  <c r="F25" i="2"/>
  <c r="R24" i="2" s="1"/>
  <c r="R25" i="2" s="1"/>
  <c r="R26" i="2" s="1"/>
  <c r="AD26" i="2" s="1"/>
  <c r="G25" i="2"/>
  <c r="S24" i="2" s="1"/>
  <c r="S25" i="2" s="1"/>
  <c r="H25" i="2"/>
  <c r="T24" i="2" s="1"/>
  <c r="T25" i="2" s="1"/>
  <c r="I25" i="2"/>
  <c r="U24" i="2" s="1"/>
  <c r="U25" i="2" s="1"/>
  <c r="U26" i="2" s="1"/>
  <c r="AG26" i="2" s="1"/>
  <c r="J25" i="2"/>
  <c r="V24" i="2" s="1"/>
  <c r="V25" i="2" s="1"/>
  <c r="V26" i="2" s="1"/>
  <c r="AH26" i="2" s="1"/>
  <c r="K25" i="2"/>
  <c r="W24" i="2" s="1"/>
  <c r="W25" i="2" s="1"/>
  <c r="W26" i="2" s="1"/>
  <c r="AI26" i="2" s="1"/>
  <c r="L25" i="2"/>
  <c r="X24" i="2" s="1"/>
  <c r="X25" i="2" s="1"/>
  <c r="X26" i="2" s="1"/>
  <c r="AJ26" i="2" s="1"/>
  <c r="M25" i="2"/>
  <c r="Y24" i="2" s="1"/>
  <c r="Y25" i="2" s="1"/>
  <c r="Y26" i="2" s="1"/>
  <c r="AK26" i="2" s="1"/>
  <c r="N25" i="2"/>
  <c r="Z24" i="2" s="1"/>
  <c r="Z25" i="2" s="1"/>
  <c r="Z26" i="2" s="1"/>
  <c r="AL26" i="2" s="1"/>
  <c r="O25" i="2"/>
  <c r="AA24" i="2" s="1"/>
  <c r="AA25" i="2" s="1"/>
  <c r="AA26" i="2" s="1"/>
  <c r="AM26" i="2" s="1"/>
  <c r="P25" i="2"/>
  <c r="AB24" i="2" s="1"/>
  <c r="AB25" i="2" s="1"/>
  <c r="AB26" i="2" s="1"/>
  <c r="AN26" i="2" s="1"/>
  <c r="Q25" i="2"/>
  <c r="AC24" i="2" s="1"/>
  <c r="AC25" i="2" s="1"/>
  <c r="AC26" i="2" s="1"/>
  <c r="AO26" i="2" s="1"/>
  <c r="F26" i="2"/>
  <c r="G26" i="2"/>
  <c r="H26" i="2"/>
  <c r="I26" i="2"/>
  <c r="J26" i="2"/>
  <c r="K26" i="2"/>
  <c r="L26" i="2"/>
  <c r="M26" i="2"/>
  <c r="N26" i="2"/>
  <c r="O26" i="2"/>
  <c r="P26" i="2"/>
  <c r="Q26" i="2"/>
  <c r="AF26" i="2"/>
  <c r="R27" i="2"/>
  <c r="S27" i="2"/>
  <c r="T27" i="2"/>
  <c r="U27" i="2"/>
  <c r="V27" i="2"/>
  <c r="W27" i="2"/>
  <c r="X27" i="2"/>
  <c r="Y27" i="2"/>
  <c r="Z27" i="2"/>
  <c r="AA27" i="2"/>
  <c r="AB27" i="2"/>
  <c r="AC27" i="2"/>
  <c r="F29" i="2"/>
  <c r="R28" i="2" s="1"/>
  <c r="R29" i="2" s="1"/>
  <c r="R30" i="2" s="1"/>
  <c r="AD30" i="2" s="1"/>
  <c r="G29" i="2"/>
  <c r="S28" i="2" s="1"/>
  <c r="S29" i="2" s="1"/>
  <c r="S30" i="2" s="1"/>
  <c r="AE30" i="2" s="1"/>
  <c r="H29" i="2"/>
  <c r="T28" i="2" s="1"/>
  <c r="T29" i="2" s="1"/>
  <c r="T30" i="2" s="1"/>
  <c r="AF30" i="2" s="1"/>
  <c r="I29" i="2"/>
  <c r="U28" i="2" s="1"/>
  <c r="U29" i="2" s="1"/>
  <c r="U30" i="2" s="1"/>
  <c r="AG30" i="2" s="1"/>
  <c r="J29" i="2"/>
  <c r="V28" i="2" s="1"/>
  <c r="V29" i="2" s="1"/>
  <c r="V30" i="2" s="1"/>
  <c r="AH30" i="2" s="1"/>
  <c r="K29" i="2"/>
  <c r="W28" i="2" s="1"/>
  <c r="W29" i="2" s="1"/>
  <c r="W30" i="2" s="1"/>
  <c r="AI30" i="2" s="1"/>
  <c r="L29" i="2"/>
  <c r="X28" i="2" s="1"/>
  <c r="X29" i="2" s="1"/>
  <c r="X30" i="2" s="1"/>
  <c r="AJ30" i="2" s="1"/>
  <c r="M29" i="2"/>
  <c r="Y28" i="2" s="1"/>
  <c r="Y29" i="2" s="1"/>
  <c r="Y30" i="2" s="1"/>
  <c r="AK30" i="2" s="1"/>
  <c r="N29" i="2"/>
  <c r="Z28" i="2" s="1"/>
  <c r="Z29" i="2" s="1"/>
  <c r="Z30" i="2" s="1"/>
  <c r="AL30" i="2" s="1"/>
  <c r="O29" i="2"/>
  <c r="AA28" i="2" s="1"/>
  <c r="AA29" i="2" s="1"/>
  <c r="AA30" i="2" s="1"/>
  <c r="AM30" i="2" s="1"/>
  <c r="P29" i="2"/>
  <c r="AB28" i="2" s="1"/>
  <c r="AB29" i="2" s="1"/>
  <c r="AB30" i="2" s="1"/>
  <c r="AN30" i="2" s="1"/>
  <c r="Q29" i="2"/>
  <c r="AC28" i="2" s="1"/>
  <c r="AC29" i="2" s="1"/>
  <c r="AC30" i="2" s="1"/>
  <c r="AO30" i="2" s="1"/>
  <c r="F30" i="2"/>
  <c r="G30" i="2"/>
  <c r="H30" i="2"/>
  <c r="I30" i="2"/>
  <c r="J30" i="2"/>
  <c r="K30" i="2"/>
  <c r="L30" i="2"/>
  <c r="M30" i="2"/>
  <c r="N30" i="2"/>
  <c r="O30" i="2"/>
  <c r="P30" i="2"/>
  <c r="Q30" i="2"/>
  <c r="AB31" i="2" l="1"/>
  <c r="AB5" i="2" s="1"/>
  <c r="X31" i="2"/>
  <c r="X5" i="2" s="1"/>
  <c r="T31" i="2"/>
  <c r="T5" i="2" s="1"/>
  <c r="S26" i="2"/>
  <c r="AE26" i="2" s="1"/>
  <c r="Y14" i="2"/>
  <c r="AK14" i="2" s="1"/>
  <c r="Y31" i="2" s="1"/>
  <c r="Y5" i="2" s="1"/>
  <c r="U14" i="2"/>
  <c r="AG14" i="2" s="1"/>
  <c r="AC14" i="2"/>
  <c r="AO14" i="2" s="1"/>
  <c r="AD8" i="2"/>
  <c r="R31" i="2" s="1"/>
  <c r="R5" i="2" s="1"/>
  <c r="AA14" i="2"/>
  <c r="AM14" i="2" s="1"/>
  <c r="AA31" i="2" s="1"/>
  <c r="AA5" i="2" s="1"/>
  <c r="W14" i="2"/>
  <c r="AI14" i="2" s="1"/>
  <c r="W31" i="2" s="1"/>
  <c r="W5" i="2" s="1"/>
  <c r="S14" i="2"/>
  <c r="AE14" i="2" s="1"/>
  <c r="S31" i="2" s="1"/>
  <c r="S5" i="2" s="1"/>
  <c r="Z7" i="2"/>
  <c r="Z8" i="2" s="1"/>
  <c r="AL8" i="2" s="1"/>
  <c r="Z31" i="2" s="1"/>
  <c r="Z5" i="2" s="1"/>
  <c r="V7" i="2"/>
  <c r="V8" i="2" s="1"/>
  <c r="AH8" i="2" s="1"/>
  <c r="V31" i="2" s="1"/>
  <c r="V5" i="2" s="1"/>
</calcChain>
</file>

<file path=xl/sharedStrings.xml><?xml version="1.0" encoding="utf-8"?>
<sst xmlns="http://schemas.openxmlformats.org/spreadsheetml/2006/main" count="130" uniqueCount="74">
  <si>
    <t>ลำดับ</t>
  </si>
  <si>
    <t>ประเภทตัวชี้วัดประสิทธิภาพ</t>
  </si>
  <si>
    <t>สูตรในการคำนวณ</t>
  </si>
  <si>
    <t>ต.ค.</t>
  </si>
  <si>
    <t>วิเคราะห์</t>
  </si>
  <si>
    <t>เกณฑ์</t>
  </si>
  <si>
    <t>Grade</t>
  </si>
  <si>
    <t>pending</t>
  </si>
  <si>
    <t>จำนวนวัน</t>
  </si>
  <si>
    <t xml:space="preserve">1. ประสิทธิภาพการทำกำไร Operating Margin </t>
  </si>
  <si>
    <t xml:space="preserve"> กำไรจากการดำเนินงาน (รายได้ไม่รวมงบลงทุน-ค่าใช้จ่ายไม่รวมค่าเสื่อมราคาและค่าตัดจำหน่าย) x 100</t>
  </si>
  <si>
    <t>≥ค่ากลาง</t>
  </si>
  <si>
    <t>*(ค่ากลางณ…...............................)</t>
  </si>
  <si>
    <r>
      <t xml:space="preserve">รวมรายได้ค่ารักษาพยาบาล </t>
    </r>
    <r>
      <rPr>
        <b/>
        <sz val="20"/>
        <color indexed="8"/>
        <rFont val="TH SarabunPSK"/>
        <family val="2"/>
      </rPr>
      <t>**</t>
    </r>
  </si>
  <si>
    <t xml:space="preserve">2. อัตราผลตอบแทนจากสินทรัพย์ Return on Asset </t>
  </si>
  <si>
    <t>รายได้สูงกว่า (ต่ำกว่า) ค่าใช้จ่ายสุทธิ x 100</t>
  </si>
  <si>
    <t>รวมสินทรัพย์</t>
  </si>
  <si>
    <t xml:space="preserve">3.ระยะเวลาถัวเฉลี่ยในการชำระหนี้การค้าประเภท(ค่ายา เวชภัณฑ์มิใช่ยาฯ) (Average payment Period)   </t>
  </si>
  <si>
    <t>Cash &lt;0.8 P&lt;180=1</t>
  </si>
  <si>
    <t>อัตราส่วนหมุนเวียนเจ้าหนี้การค้า (เท่า)</t>
  </si>
  <si>
    <t>Cash &lt;0.8 P&gt;180=0</t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</si>
  <si>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ผลรวมของเจ้าหนี้การค้า(ยาและเวชภัณฑ์ฯ)/เจ้าหนี้(ยาและเวชภัณฑ์ฯ คงเหลือ เฉลี่ย)</t>
    </r>
  </si>
  <si>
    <t>Cash &gt;0.8 P &lt;90=1</t>
  </si>
  <si>
    <t>Cash &gt;0.8 P &gt;90=0</t>
  </si>
  <si>
    <t>4. ระยะเวลาถัวเฉลี่ยในการเรียกเก็บหนี้ (Average Collection Period)  สปสช.</t>
  </si>
  <si>
    <t>อัตราหมุนเวียนของลูกหนี้ค่ารักษา UC (เท่า)</t>
  </si>
  <si>
    <t>≤ 60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</si>
  <si>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UC สุทธิ/ลูกหนี้ค่ารักษา UCคงเหลือ เฉลี่ย)</t>
    </r>
  </si>
  <si>
    <t>5. ระยะเวลาถัวเฉลี่ยในการเรียกเก็บหนี้ (Average  Collection Period) กรมบัญชีกลาง</t>
  </si>
  <si>
    <t>อัตราหมุนเวียนของลูกหนี้ค่ารักษาพยาบาลสิทธิข้าราชการเรียกเก็บจากกรมบัญชีกลาง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</si>
  <si>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CS สุทธิ/ลูกหนี้ค่ารักษา CS คงเหลือ เฉลี่ย)</t>
    </r>
  </si>
  <si>
    <t>6.ระยะเวลาถัวเฉลี่ยในการเรียกเก็บหนี้ (Average Collection Period) ประกันสังคม</t>
  </si>
  <si>
    <t>อัตราหมุนเวียนของลูกหนี้ค่ารักษาพยาบาลสิทธิประกันสังคมในเครือข่าย (SS)</t>
  </si>
  <si>
    <r>
      <t>≤</t>
    </r>
    <r>
      <rPr>
        <b/>
        <sz val="14"/>
        <rFont val="TH SarabunPSK"/>
        <family val="2"/>
      </rPr>
      <t xml:space="preserve"> 90</t>
    </r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</si>
  <si>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รายได้ค่ารักษาพยาบาลสิทธิ SS สุทธิ/ลูกหนี้ค่ารักษา SS คงเหลือ เฉลี่ย)</t>
    </r>
  </si>
  <si>
    <t xml:space="preserve">7. การบริหารสินค้าคงคลัง (Inventory Management) </t>
  </si>
  <si>
    <t>อัตราหมุนเวียนของสินค้าคงคลัง ประเภทยาและเวชภัณฑ์มิใช่ยา</t>
  </si>
  <si>
    <r>
      <rPr>
        <b/>
        <sz val="20"/>
        <color indexed="8"/>
        <rFont val="TH SarabunPSK"/>
        <family val="2"/>
      </rPr>
      <t>***</t>
    </r>
    <r>
      <rPr>
        <sz val="16"/>
        <color indexed="8"/>
        <rFont val="TH SarabunPSK"/>
        <family val="2"/>
      </rPr>
      <t>(</t>
    </r>
    <r>
      <rPr>
        <sz val="14"/>
        <color indexed="8"/>
        <rFont val="TH SarabunPSK"/>
        <family val="2"/>
      </rPr>
      <t>สูตรอัตราส่วน = ต้นทุนยาและต้นทุนเวชภัณฑ์ฯ  / ยาและเวชภัณฑ์ฯ คงเหลือ เฉลี่ย)</t>
    </r>
  </si>
  <si>
    <t xml:space="preserve">                                                                                         จำนวนข้อที่ผ่าน</t>
  </si>
  <si>
    <t>หลักเกณฑ์การจัด Grade   (ค่า 0 ไม่ผ่าน ,  ค่า 1 ผ่าน)</t>
  </si>
  <si>
    <r>
      <t>สูตร</t>
    </r>
    <r>
      <rPr>
        <b/>
        <sz val="16"/>
        <color indexed="8"/>
        <rFont val="TH SarabunPSK"/>
        <family val="2"/>
      </rPr>
      <t xml:space="preserve">*** </t>
    </r>
  </si>
  <si>
    <t>จำนวนข้อ(ผ่าน)</t>
  </si>
  <si>
    <t>A</t>
  </si>
  <si>
    <t xml:space="preserve">  =  ผลรวมของเจ้าหนี้การค้า(ยาและเวชภัณฑ์ฯ)/เจ้าหนี้(ยาและเวชภัณฑ์ฯ คงเหลือ เฉลี่ย) (หาค่าเฉลี่ยโดยการนำ (ต้นงวด + เดือนที่คำนวณ)/2</t>
  </si>
  <si>
    <t>A-</t>
  </si>
  <si>
    <t>B</t>
  </si>
  <si>
    <t xml:space="preserve">  =  รายได้ค่ารักษาพยาบาลสิทธิ UC สุทธิ/ลูกหนี้ค่ารักษา UC คงเหลือ เฉลี่ย (หาค่าเฉลี่ยโดยการนำ (ต้นงวด + เดือนที่คำนวณ)/2</t>
  </si>
  <si>
    <t>B-</t>
  </si>
  <si>
    <t>C</t>
  </si>
  <si>
    <t xml:space="preserve">  =  รายได้ค่ารักษาพยาบาลสิทธิ CS สุทธิ/ลูกหนี้ค่ารักษา CS คงเหลือ เฉลี่ย (หาค่าเฉลี่ยโดยการนำ (ต้นงวด + เดือนที่คำนวณ)/2</t>
  </si>
  <si>
    <t>C-</t>
  </si>
  <si>
    <t>D</t>
  </si>
  <si>
    <t xml:space="preserve">  =  รายได้ค่ารักษาพยาบาลสิทธิ SS สุทธิ/ลูกหนี้ค่ารักษา SS คงเหลือ เฉลี่ย (หาค่าเฉลี่ยโดยการนำ (ต้นงวด + เดือนที่คำนวณ)/2</t>
  </si>
  <si>
    <t>F</t>
  </si>
  <si>
    <t xml:space="preserve">  =  ต้นทุนยาและต้นทุนเวชภัณฑ์ฯ  / ยาและเวชภัณฑ์ฯ คงเหลือ เฉลี่ย (หาค่าเฉลี่ยโดยการนำ (ต้นงวด + เดือนที่คำนวณ)/2</t>
  </si>
  <si>
    <t>อธิบายเพิ่มเติม</t>
  </si>
  <si>
    <r>
      <t xml:space="preserve"> </t>
    </r>
    <r>
      <rPr>
        <b/>
        <sz val="20"/>
        <color indexed="8"/>
        <rFont val="TH SarabunPSK"/>
        <family val="2"/>
      </rPr>
      <t xml:space="preserve">  *</t>
    </r>
    <r>
      <rPr>
        <sz val="14"/>
        <color indexed="8"/>
        <rFont val="TH SarabunPSK"/>
        <family val="2"/>
      </rPr>
      <t xml:space="preserve"> ค่ากลาง Operating Margin และ Return on Asset  ใช้ค่ากลางของ ไตรมาสที่ 3/2561 </t>
    </r>
  </si>
  <si>
    <r>
      <t xml:space="preserve"> </t>
    </r>
    <r>
      <rPr>
        <b/>
        <sz val="20"/>
        <color indexed="8"/>
        <rFont val="TH SarabunPSK"/>
        <family val="2"/>
      </rPr>
      <t xml:space="preserve">  **</t>
    </r>
    <r>
      <rPr>
        <sz val="14"/>
        <color indexed="8"/>
        <rFont val="TH SarabunPSK"/>
        <family val="2"/>
      </rPr>
      <t xml:space="preserve"> รวมรายได้ค่ารักษาพยาบาล  =  รายได้ค่ารักษาพยาบาลทั้งหมดไม่ตัดหนี้สูญ/ไม่รวมรายได้งบประมาณงบดำเนินงาน/ไม่รวมหนี้สูญได้รับคืน</t>
    </r>
  </si>
  <si>
    <t xml:space="preserve">          ลูกหนี้ค่ารักษา UC เฉลี่ย  =  ลูกหนี้ค่ารักษาสิทธิ UC   (ต้นงวด(ไม่รวมค่าเผื่อ) + เดือนที่ใช้คำนวณ)/2</t>
  </si>
  <si>
    <t>พ.ย.</t>
  </si>
  <si>
    <t>ธ.ค.</t>
  </si>
  <si>
    <t xml:space="preserve">            จำนวนข้อที่ผ่าน</t>
  </si>
  <si>
    <t>กศภ.</t>
  </si>
  <si>
    <t>ก.ย.</t>
  </si>
  <si>
    <t>ส.ค.</t>
  </si>
  <si>
    <t>ก.ค.</t>
  </si>
  <si>
    <t>มิ.ย.</t>
  </si>
  <si>
    <t>พ.ค.</t>
  </si>
  <si>
    <t>เม.ย.</t>
  </si>
  <si>
    <t>มี.ค.</t>
  </si>
  <si>
    <t>ก.พ.</t>
  </si>
  <si>
    <t>ม.ค.</t>
  </si>
  <si>
    <t>ห้ามลบ</t>
  </si>
  <si>
    <t>หลักเกณฑ์การวัดสถานะการเงินระดับ 7 Plus Efficiency Score  ปี 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</si>
</sst>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&quot; &quot;* #,##0.00_-;\-&quot; &quot;* #,##0.00_-;_-&quot; &quot;* &quot;-&quot;??_-;_-@_-"/>
  </numFmts>
  <fonts count="46">
    <font>
      <sz val="8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color indexed="8"/>
      <name val="Tahoma"/>
      <family val="2"/>
    </font>
    <font>
      <b/>
      <u/>
      <sz val="2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1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theme="1"/>
      <name val="TH SarabunPSK"/>
      <family val="2"/>
    </font>
    <font>
      <b/>
      <sz val="10"/>
      <color theme="1"/>
      <name val="Arial Narrow"/>
      <family val="2"/>
    </font>
    <font>
      <b/>
      <sz val="12"/>
      <color indexed="8"/>
      <name val="TH SarabunPSK"/>
      <family val="2"/>
    </font>
    <font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20"/>
      <color indexed="8"/>
      <name val="TH SarabunPSK"/>
      <family val="2"/>
    </font>
    <font>
      <sz val="10"/>
      <color theme="1"/>
      <name val="Arial Narrow"/>
      <family val="2"/>
    </font>
    <font>
      <b/>
      <i/>
      <sz val="18"/>
      <name val="TH SarabunPSK"/>
      <family val="2"/>
    </font>
    <font>
      <b/>
      <sz val="9.5"/>
      <color indexed="8"/>
      <name val="TH SarabunPSK"/>
      <family val="2"/>
    </font>
    <font>
      <u/>
      <sz val="10"/>
      <color theme="1"/>
      <name val="Arial Narrow"/>
      <family val="2"/>
    </font>
    <font>
      <sz val="14"/>
      <color indexed="8"/>
      <name val="TH SarabunPSK"/>
      <family val="2"/>
    </font>
    <font>
      <sz val="11"/>
      <color theme="1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20"/>
      <name val="TH SarabunPSK"/>
      <family val="2"/>
    </font>
    <font>
      <b/>
      <sz val="10"/>
      <name val="Arial Narrow"/>
      <family val="2"/>
    </font>
    <font>
      <b/>
      <u/>
      <sz val="17"/>
      <color theme="1"/>
      <name val="TH SarabunPSK"/>
      <family val="2"/>
    </font>
    <font>
      <b/>
      <u/>
      <sz val="16"/>
      <color theme="1"/>
      <name val="TH SarabunPSK"/>
      <family val="2"/>
    </font>
    <font>
      <b/>
      <sz val="18"/>
      <color theme="3"/>
      <name val="Calibri Light"/>
      <family val="2"/>
      <charset val="222"/>
      <scheme val="major"/>
    </font>
    <font>
      <sz val="11"/>
      <color theme="0"/>
      <name val="Calibri"/>
      <family val="2"/>
      <charset val="222"/>
      <scheme val="minor"/>
    </font>
    <font>
      <sz val="10"/>
      <color indexed="8"/>
      <name val="Tahoma"/>
      <charset val="222"/>
    </font>
    <font>
      <b/>
      <sz val="18"/>
      <color rgb="FFFF0000"/>
      <name val="TH SarabunPSK"/>
      <family val="2"/>
    </font>
    <font>
      <u val="singleAccounting"/>
      <sz val="10"/>
      <color theme="1"/>
      <name val="Arial Narrow"/>
      <family val="2"/>
    </font>
    <font>
      <u val="singleAccounting"/>
      <sz val="10"/>
      <name val="Arial Narrow"/>
      <family val="2"/>
    </font>
    <font>
      <sz val="10"/>
      <color rgb="FFFF0000"/>
      <name val="Arial Narrow"/>
      <family val="2"/>
    </font>
    <font>
      <b/>
      <sz val="18"/>
      <color theme="0"/>
      <name val="TH SarabunPSK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</fonts>
  <fills count="2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230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36" fillId="0" borderId="0"/>
    <xf numFmtId="164" fontId="2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8" borderId="0" applyNumberFormat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1" fillId="0" borderId="0"/>
    <xf numFmtId="0" fontId="43" fillId="0" borderId="0"/>
    <xf numFmtId="0" fontId="2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2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" fillId="3" borderId="5" applyNumberFormat="0" applyFont="0" applyAlignment="0" applyProtection="0"/>
    <xf numFmtId="0" fontId="45" fillId="3" borderId="5" applyNumberFormat="0" applyFont="0" applyAlignment="0" applyProtection="0"/>
  </cellStyleXfs>
  <cellXfs count="89">
    <xf numFmtId="0" fontId="0" fillId="0" borderId="0" xfId="0"/>
    <xf numFmtId="0" fontId="13" fillId="0" borderId="1" xfId="2" applyFont="1" applyBorder="1" applyAlignment="1">
      <alignment horizontal="center" vertical="center" wrapText="1"/>
    </xf>
    <xf numFmtId="0" fontId="4" fillId="0" borderId="0" xfId="4" applyFont="1"/>
    <xf numFmtId="0" fontId="6" fillId="0" borderId="0" xfId="4" applyFont="1"/>
    <xf numFmtId="0" fontId="5" fillId="0" borderId="0" xfId="4" applyFont="1"/>
    <xf numFmtId="0" fontId="16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33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2" xfId="4" applyFont="1" applyBorder="1" applyAlignment="1">
      <alignment horizontal="center" vertical="center"/>
    </xf>
    <xf numFmtId="164" fontId="9" fillId="0" borderId="0" xfId="4" applyNumberFormat="1" applyFont="1" applyAlignment="1">
      <alignment vertical="center"/>
    </xf>
    <xf numFmtId="0" fontId="9" fillId="0" borderId="2" xfId="4" applyFont="1" applyBorder="1" applyAlignment="1">
      <alignment horizontal="center" vertical="center"/>
    </xf>
    <xf numFmtId="0" fontId="32" fillId="2" borderId="0" xfId="4" applyFont="1" applyFill="1" applyAlignment="1">
      <alignment horizontal="center" vertical="center"/>
    </xf>
    <xf numFmtId="0" fontId="37" fillId="19" borderId="2" xfId="4" applyNumberFormat="1" applyFont="1" applyFill="1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19" fillId="0" borderId="4" xfId="4" applyFont="1" applyBorder="1" applyAlignment="1">
      <alignment horizontal="center" vertical="center"/>
    </xf>
    <xf numFmtId="164" fontId="18" fillId="0" borderId="4" xfId="5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 shrinkToFit="1"/>
    </xf>
    <xf numFmtId="0" fontId="12" fillId="0" borderId="2" xfId="2" applyFont="1" applyBorder="1" applyAlignment="1" applyProtection="1">
      <alignment horizontal="left" vertical="center" wrapText="1"/>
    </xf>
    <xf numFmtId="0" fontId="11" fillId="0" borderId="4" xfId="2" applyFont="1" applyBorder="1" applyAlignment="1" applyProtection="1">
      <alignment horizontal="center" vertical="center" wrapText="1"/>
    </xf>
    <xf numFmtId="2" fontId="10" fillId="0" borderId="3" xfId="4" applyNumberFormat="1" applyFont="1" applyBorder="1" applyAlignment="1">
      <alignment horizontal="center" vertical="center" shrinkToFit="1"/>
    </xf>
    <xf numFmtId="164" fontId="38" fillId="0" borderId="3" xfId="5" applyFont="1" applyBorder="1" applyAlignment="1">
      <alignment horizontal="center" vertical="center" shrinkToFit="1"/>
    </xf>
    <xf numFmtId="0" fontId="13" fillId="0" borderId="3" xfId="2" applyFont="1" applyBorder="1" applyAlignment="1" applyProtection="1">
      <alignment horizontal="center" vertical="center" wrapText="1"/>
    </xf>
    <xf numFmtId="0" fontId="16" fillId="0" borderId="3" xfId="4" applyFont="1" applyBorder="1" applyAlignment="1">
      <alignment horizontal="center" vertical="center" shrinkToFit="1"/>
    </xf>
    <xf numFmtId="0" fontId="11" fillId="0" borderId="3" xfId="2" applyFont="1" applyBorder="1" applyAlignment="1" applyProtection="1">
      <alignment horizontal="center" vertical="center" wrapText="1"/>
    </xf>
    <xf numFmtId="2" fontId="18" fillId="0" borderId="3" xfId="4" applyNumberFormat="1" applyFont="1" applyBorder="1" applyAlignment="1">
      <alignment horizontal="center" vertical="center" shrinkToFit="1"/>
    </xf>
    <xf numFmtId="0" fontId="18" fillId="0" borderId="3" xfId="4" applyFont="1" applyBorder="1" applyAlignment="1">
      <alignment horizontal="center" vertical="center" shrinkToFit="1"/>
    </xf>
    <xf numFmtId="0" fontId="21" fillId="0" borderId="1" xfId="4" applyFont="1" applyBorder="1" applyAlignment="1">
      <alignment horizontal="center" vertical="center" shrinkToFit="1"/>
    </xf>
    <xf numFmtId="0" fontId="18" fillId="0" borderId="1" xfId="4" applyFont="1" applyBorder="1" applyAlignment="1">
      <alignment horizontal="center" vertical="center" shrinkToFit="1"/>
    </xf>
    <xf numFmtId="0" fontId="13" fillId="0" borderId="1" xfId="2" applyFont="1" applyBorder="1" applyAlignment="1" applyProtection="1">
      <alignment horizontal="center" vertical="center" wrapText="1"/>
    </xf>
    <xf numFmtId="0" fontId="16" fillId="0" borderId="1" xfId="4" applyFont="1" applyBorder="1" applyAlignment="1">
      <alignment horizontal="center" vertical="center" shrinkToFit="1"/>
    </xf>
    <xf numFmtId="0" fontId="11" fillId="0" borderId="1" xfId="2" applyFont="1" applyBorder="1" applyAlignment="1" applyProtection="1">
      <alignment horizontal="center" vertical="center" wrapText="1"/>
    </xf>
    <xf numFmtId="0" fontId="13" fillId="0" borderId="4" xfId="2" applyFont="1" applyBorder="1" applyAlignment="1" applyProtection="1">
      <alignment horizontal="center" vertical="center" wrapText="1"/>
    </xf>
    <xf numFmtId="0" fontId="25" fillId="0" borderId="0" xfId="4" applyFont="1" applyAlignment="1">
      <alignment vertical="center"/>
    </xf>
    <xf numFmtId="164" fontId="29" fillId="0" borderId="4" xfId="5" applyFont="1" applyBorder="1" applyAlignment="1">
      <alignment horizontal="center" vertical="center"/>
    </xf>
    <xf numFmtId="0" fontId="27" fillId="0" borderId="4" xfId="2" applyFont="1" applyBorder="1" applyAlignment="1" applyProtection="1">
      <alignment horizontal="center" vertical="center" wrapText="1"/>
    </xf>
    <xf numFmtId="0" fontId="26" fillId="0" borderId="4" xfId="4" applyFont="1" applyBorder="1" applyAlignment="1">
      <alignment horizontal="center" vertical="center" shrinkToFit="1"/>
    </xf>
    <xf numFmtId="0" fontId="25" fillId="0" borderId="2" xfId="2" applyFont="1" applyBorder="1" applyAlignment="1" applyProtection="1">
      <alignment horizontal="left" vertical="center" wrapText="1"/>
    </xf>
    <xf numFmtId="0" fontId="24" fillId="0" borderId="4" xfId="2" applyFont="1" applyBorder="1" applyAlignment="1" applyProtection="1">
      <alignment horizontal="center" vertical="center" wrapText="1"/>
    </xf>
    <xf numFmtId="2" fontId="31" fillId="0" borderId="3" xfId="4" applyNumberFormat="1" applyFont="1" applyBorder="1" applyAlignment="1">
      <alignment horizontal="center" vertical="center" shrinkToFit="1"/>
    </xf>
    <xf numFmtId="164" fontId="39" fillId="0" borderId="3" xfId="5" applyFont="1" applyBorder="1" applyAlignment="1">
      <alignment horizontal="center" vertical="center" shrinkToFit="1"/>
    </xf>
    <xf numFmtId="0" fontId="27" fillId="0" borderId="3" xfId="2" applyFont="1" applyBorder="1" applyAlignment="1" applyProtection="1">
      <alignment horizontal="center" vertical="center" wrapText="1"/>
    </xf>
    <xf numFmtId="0" fontId="26" fillId="0" borderId="3" xfId="4" applyFont="1" applyBorder="1" applyAlignment="1">
      <alignment horizontal="center" vertical="center" shrinkToFit="1"/>
    </xf>
    <xf numFmtId="0" fontId="24" fillId="0" borderId="3" xfId="2" applyFont="1" applyBorder="1" applyAlignment="1" applyProtection="1">
      <alignment horizontal="center" vertical="center" wrapText="1"/>
    </xf>
    <xf numFmtId="2" fontId="29" fillId="0" borderId="3" xfId="4" applyNumberFormat="1" applyFont="1" applyBorder="1" applyAlignment="1">
      <alignment horizontal="center" vertical="center" shrinkToFit="1"/>
    </xf>
    <xf numFmtId="0" fontId="29" fillId="0" borderId="3" xfId="4" applyFont="1" applyBorder="1" applyAlignment="1">
      <alignment horizontal="center" vertical="center" shrinkToFit="1"/>
    </xf>
    <xf numFmtId="0" fontId="28" fillId="0" borderId="1" xfId="4" applyFont="1" applyBorder="1" applyAlignment="1">
      <alignment horizontal="center" vertical="center" shrinkToFit="1"/>
    </xf>
    <xf numFmtId="0" fontId="29" fillId="0" borderId="1" xfId="4" applyFont="1" applyBorder="1" applyAlignment="1">
      <alignment horizontal="center" vertical="center" shrinkToFit="1"/>
    </xf>
    <xf numFmtId="0" fontId="27" fillId="0" borderId="1" xfId="2" applyFont="1" applyBorder="1" applyAlignment="1" applyProtection="1">
      <alignment horizontal="center" vertical="center" wrapText="1"/>
    </xf>
    <xf numFmtId="0" fontId="26" fillId="0" borderId="1" xfId="4" applyFont="1" applyBorder="1" applyAlignment="1">
      <alignment horizontal="center" vertical="center" shrinkToFit="1"/>
    </xf>
    <xf numFmtId="0" fontId="24" fillId="0" borderId="1" xfId="2" applyFont="1" applyBorder="1" applyAlignment="1" applyProtection="1">
      <alignment horizontal="center" vertical="center" wrapText="1"/>
    </xf>
    <xf numFmtId="0" fontId="40" fillId="0" borderId="3" xfId="4" applyFont="1" applyBorder="1" applyAlignment="1">
      <alignment horizontal="center" vertical="center" shrinkToFit="1"/>
    </xf>
    <xf numFmtId="0" fontId="40" fillId="0" borderId="1" xfId="4" applyFont="1" applyBorder="1" applyAlignment="1">
      <alignment horizontal="center" vertical="center" shrinkToFit="1"/>
    </xf>
    <xf numFmtId="0" fontId="20" fillId="0" borderId="3" xfId="2" applyFont="1" applyBorder="1" applyAlignment="1" applyProtection="1">
      <alignment horizontal="center" vertical="center" wrapText="1"/>
    </xf>
    <xf numFmtId="0" fontId="23" fillId="0" borderId="3" xfId="4" applyFont="1" applyBorder="1" applyAlignment="1">
      <alignment horizontal="center" vertical="center" shrinkToFit="1"/>
    </xf>
    <xf numFmtId="0" fontId="4" fillId="0" borderId="3" xfId="4" applyFont="1" applyBorder="1" applyAlignment="1">
      <alignment vertical="center"/>
    </xf>
    <xf numFmtId="0" fontId="20" fillId="0" borderId="1" xfId="2" applyFont="1" applyBorder="1" applyAlignment="1" applyProtection="1">
      <alignment horizontal="center" vertical="center" wrapText="1"/>
    </xf>
    <xf numFmtId="164" fontId="18" fillId="0" borderId="4" xfId="5" applyFont="1" applyBorder="1" applyAlignment="1">
      <alignment horizontal="center" vertical="center" shrinkToFit="1"/>
    </xf>
    <xf numFmtId="2" fontId="15" fillId="0" borderId="4" xfId="2" applyNumberFormat="1" applyFont="1" applyBorder="1" applyAlignment="1">
      <alignment horizontal="center" vertical="center" wrapText="1"/>
    </xf>
    <xf numFmtId="0" fontId="15" fillId="0" borderId="4" xfId="2" applyFont="1" applyBorder="1" applyAlignment="1" applyProtection="1">
      <alignment horizontal="right" vertical="center" wrapText="1"/>
    </xf>
    <xf numFmtId="0" fontId="14" fillId="0" borderId="4" xfId="2" applyFont="1" applyBorder="1" applyAlignment="1" applyProtection="1">
      <alignment horizontal="right" vertical="center" wrapText="1"/>
    </xf>
    <xf numFmtId="0" fontId="11" fillId="0" borderId="4" xfId="2" applyFont="1" applyBorder="1" applyAlignment="1" applyProtection="1">
      <alignment horizontal="center" vertical="center" wrapText="1"/>
    </xf>
    <xf numFmtId="164" fontId="38" fillId="0" borderId="1" xfId="5" applyFont="1" applyBorder="1" applyAlignment="1">
      <alignment horizontal="center" vertical="center" shrinkToFit="1"/>
    </xf>
    <xf numFmtId="0" fontId="12" fillId="0" borderId="1" xfId="2" applyFont="1" applyBorder="1" applyAlignment="1" applyProtection="1">
      <alignment horizontal="left" vertical="center" wrapText="1"/>
    </xf>
    <xf numFmtId="0" fontId="11" fillId="0" borderId="1" xfId="2" applyFont="1" applyBorder="1" applyAlignment="1" applyProtection="1">
      <alignment horizontal="center" vertical="center" wrapText="1"/>
    </xf>
    <xf numFmtId="2" fontId="10" fillId="0" borderId="3" xfId="4" applyNumberFormat="1" applyFont="1" applyFill="1" applyBorder="1" applyAlignment="1">
      <alignment horizontal="center" vertical="center" shrinkToFit="1"/>
    </xf>
    <xf numFmtId="0" fontId="4" fillId="0" borderId="1" xfId="4" applyFont="1" applyBorder="1" applyAlignment="1">
      <alignment horizontal="center" vertical="center" shrinkToFit="1"/>
    </xf>
    <xf numFmtId="0" fontId="10" fillId="0" borderId="2" xfId="4" applyFont="1" applyBorder="1" applyAlignment="1">
      <alignment horizontal="center" vertical="center"/>
    </xf>
    <xf numFmtId="0" fontId="8" fillId="0" borderId="4" xfId="2" applyFont="1" applyBorder="1" applyAlignment="1" applyProtection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5" fillId="20" borderId="3" xfId="4" applyFont="1" applyFill="1" applyBorder="1" applyAlignment="1">
      <alignment horizontal="center" vertical="center"/>
    </xf>
    <xf numFmtId="0" fontId="5" fillId="19" borderId="3" xfId="4" applyFont="1" applyFill="1" applyBorder="1" applyAlignment="1">
      <alignment horizontal="center" vertical="center"/>
    </xf>
    <xf numFmtId="0" fontId="8" fillId="0" borderId="3" xfId="2" applyFont="1" applyBorder="1" applyAlignment="1" applyProtection="1">
      <alignment horizontal="center" vertical="center"/>
    </xf>
    <xf numFmtId="0" fontId="5" fillId="0" borderId="3" xfId="4" applyFont="1" applyBorder="1" applyAlignment="1">
      <alignment horizontal="center" vertical="center"/>
    </xf>
    <xf numFmtId="0" fontId="7" fillId="0" borderId="3" xfId="2" applyFont="1" applyBorder="1" applyAlignment="1" applyProtection="1">
      <alignment horizontal="center" vertical="center"/>
    </xf>
    <xf numFmtId="0" fontId="41" fillId="21" borderId="0" xfId="4" applyFont="1" applyFill="1" applyAlignment="1">
      <alignment horizontal="center" vertical="center"/>
    </xf>
    <xf numFmtId="0" fontId="41" fillId="21" borderId="0" xfId="4" applyFont="1" applyFill="1" applyBorder="1" applyAlignment="1">
      <alignment horizontal="center" vertical="center"/>
    </xf>
    <xf numFmtId="0" fontId="5" fillId="2" borderId="2" xfId="4" applyFont="1" applyFill="1" applyBorder="1" applyAlignment="1">
      <alignment horizontal="center" vertical="center"/>
    </xf>
    <xf numFmtId="0" fontId="5" fillId="19" borderId="2" xfId="4" applyFont="1" applyFill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41" fillId="21" borderId="0" xfId="4" applyFont="1" applyFill="1" applyAlignment="1">
      <alignment horizontal="center" vertical="center"/>
    </xf>
    <xf numFmtId="0" fontId="41" fillId="21" borderId="6" xfId="4" applyFont="1" applyFill="1" applyBorder="1" applyAlignment="1">
      <alignment horizontal="center" vertical="center"/>
    </xf>
    <xf numFmtId="0" fontId="8" fillId="0" borderId="1" xfId="2" applyFont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horizontal="center" vertical="center"/>
    </xf>
    <xf numFmtId="0" fontId="3" fillId="0" borderId="0" xfId="4" applyFont="1"/>
  </cellXfs>
  <cellStyles count="230">
    <cellStyle name="20% - ส่วนที่ถูกเน้น1 2" xfId="6"/>
    <cellStyle name="20% - ส่วนที่ถูกเน้น1 2 2" xfId="7"/>
    <cellStyle name="20% - ส่วนที่ถูกเน้น1 2 3" xfId="8"/>
    <cellStyle name="20% - ส่วนที่ถูกเน้น1 3" xfId="9"/>
    <cellStyle name="20% - ส่วนที่ถูกเน้น1 3 2" xfId="10"/>
    <cellStyle name="20% - ส่วนที่ถูกเน้น1 3 3" xfId="11"/>
    <cellStyle name="20% - ส่วนที่ถูกเน้น1 4" xfId="12"/>
    <cellStyle name="20% - ส่วนที่ถูกเน้น1 5" xfId="13"/>
    <cellStyle name="20% - ส่วนที่ถูกเน้น2 2" xfId="14"/>
    <cellStyle name="20% - ส่วนที่ถูกเน้น2 2 2" xfId="15"/>
    <cellStyle name="20% - ส่วนที่ถูกเน้น2 2 3" xfId="16"/>
    <cellStyle name="20% - ส่วนที่ถูกเน้น2 3" xfId="17"/>
    <cellStyle name="20% - ส่วนที่ถูกเน้น2 3 2" xfId="18"/>
    <cellStyle name="20% - ส่วนที่ถูกเน้น2 3 3" xfId="19"/>
    <cellStyle name="20% - ส่วนที่ถูกเน้น2 4" xfId="20"/>
    <cellStyle name="20% - ส่วนที่ถูกเน้น2 5" xfId="21"/>
    <cellStyle name="20% - ส่วนที่ถูกเน้น3 2" xfId="22"/>
    <cellStyle name="20% - ส่วนที่ถูกเน้น3 2 2" xfId="23"/>
    <cellStyle name="20% - ส่วนที่ถูกเน้น3 2 3" xfId="24"/>
    <cellStyle name="20% - ส่วนที่ถูกเน้น3 3" xfId="25"/>
    <cellStyle name="20% - ส่วนที่ถูกเน้น3 3 2" xfId="26"/>
    <cellStyle name="20% - ส่วนที่ถูกเน้น3 3 3" xfId="27"/>
    <cellStyle name="20% - ส่วนที่ถูกเน้น3 4" xfId="28"/>
    <cellStyle name="20% - ส่วนที่ถูกเน้น3 5" xfId="29"/>
    <cellStyle name="20% - ส่วนที่ถูกเน้น4 2" xfId="30"/>
    <cellStyle name="20% - ส่วนที่ถูกเน้น4 2 2" xfId="31"/>
    <cellStyle name="20% - ส่วนที่ถูกเน้น4 2 3" xfId="32"/>
    <cellStyle name="20% - ส่วนที่ถูกเน้น4 3" xfId="33"/>
    <cellStyle name="20% - ส่วนที่ถูกเน้น4 3 2" xfId="34"/>
    <cellStyle name="20% - ส่วนที่ถูกเน้น4 3 3" xfId="35"/>
    <cellStyle name="20% - ส่วนที่ถูกเน้น4 4" xfId="36"/>
    <cellStyle name="20% - ส่วนที่ถูกเน้น4 5" xfId="37"/>
    <cellStyle name="20% - ส่วนที่ถูกเน้น5 2" xfId="38"/>
    <cellStyle name="20% - ส่วนที่ถูกเน้น5 2 2" xfId="39"/>
    <cellStyle name="20% - ส่วนที่ถูกเน้น5 2 3" xfId="40"/>
    <cellStyle name="20% - ส่วนที่ถูกเน้น5 3" xfId="41"/>
    <cellStyle name="20% - ส่วนที่ถูกเน้น5 3 2" xfId="42"/>
    <cellStyle name="20% - ส่วนที่ถูกเน้น5 3 3" xfId="43"/>
    <cellStyle name="20% - ส่วนที่ถูกเน้น5 4" xfId="44"/>
    <cellStyle name="20% - ส่วนที่ถูกเน้น5 5" xfId="45"/>
    <cellStyle name="20% - ส่วนที่ถูกเน้น6 2" xfId="46"/>
    <cellStyle name="20% - ส่วนที่ถูกเน้น6 2 2" xfId="47"/>
    <cellStyle name="20% - ส่วนที่ถูกเน้น6 2 3" xfId="48"/>
    <cellStyle name="20% - ส่วนที่ถูกเน้น6 3" xfId="49"/>
    <cellStyle name="20% - ส่วนที่ถูกเน้น6 3 2" xfId="50"/>
    <cellStyle name="20% - ส่วนที่ถูกเน้น6 3 3" xfId="51"/>
    <cellStyle name="20% - ส่วนที่ถูกเน้น6 4" xfId="52"/>
    <cellStyle name="20% - ส่วนที่ถูกเน้น6 5" xfId="53"/>
    <cellStyle name="40% - ส่วนที่ถูกเน้น1 2" xfId="54"/>
    <cellStyle name="40% - ส่วนที่ถูกเน้น1 2 2" xfId="55"/>
    <cellStyle name="40% - ส่วนที่ถูกเน้น1 2 3" xfId="56"/>
    <cellStyle name="40% - ส่วนที่ถูกเน้น1 3" xfId="57"/>
    <cellStyle name="40% - ส่วนที่ถูกเน้น1 3 2" xfId="58"/>
    <cellStyle name="40% - ส่วนที่ถูกเน้น1 3 3" xfId="59"/>
    <cellStyle name="40% - ส่วนที่ถูกเน้น1 4" xfId="60"/>
    <cellStyle name="40% - ส่วนที่ถูกเน้น1 5" xfId="61"/>
    <cellStyle name="40% - ส่วนที่ถูกเน้น2 2" xfId="62"/>
    <cellStyle name="40% - ส่วนที่ถูกเน้น2 2 2" xfId="63"/>
    <cellStyle name="40% - ส่วนที่ถูกเน้น2 2 3" xfId="64"/>
    <cellStyle name="40% - ส่วนที่ถูกเน้น2 3" xfId="65"/>
    <cellStyle name="40% - ส่วนที่ถูกเน้น2 3 2" xfId="66"/>
    <cellStyle name="40% - ส่วนที่ถูกเน้น2 3 3" xfId="67"/>
    <cellStyle name="40% - ส่วนที่ถูกเน้น2 4" xfId="68"/>
    <cellStyle name="40% - ส่วนที่ถูกเน้น2 5" xfId="69"/>
    <cellStyle name="40% - ส่วนที่ถูกเน้น3 2" xfId="70"/>
    <cellStyle name="40% - ส่วนที่ถูกเน้น3 2 2" xfId="71"/>
    <cellStyle name="40% - ส่วนที่ถูกเน้น3 2 3" xfId="72"/>
    <cellStyle name="40% - ส่วนที่ถูกเน้น3 3" xfId="73"/>
    <cellStyle name="40% - ส่วนที่ถูกเน้น3 3 2" xfId="74"/>
    <cellStyle name="40% - ส่วนที่ถูกเน้น3 3 3" xfId="75"/>
    <cellStyle name="40% - ส่วนที่ถูกเน้น3 4" xfId="76"/>
    <cellStyle name="40% - ส่วนที่ถูกเน้น3 5" xfId="77"/>
    <cellStyle name="40% - ส่วนที่ถูกเน้น4 2" xfId="78"/>
    <cellStyle name="40% - ส่วนที่ถูกเน้น4 2 2" xfId="79"/>
    <cellStyle name="40% - ส่วนที่ถูกเน้น4 2 3" xfId="80"/>
    <cellStyle name="40% - ส่วนที่ถูกเน้น4 3" xfId="81"/>
    <cellStyle name="40% - ส่วนที่ถูกเน้น4 3 2" xfId="82"/>
    <cellStyle name="40% - ส่วนที่ถูกเน้น4 3 3" xfId="83"/>
    <cellStyle name="40% - ส่วนที่ถูกเน้น4 4" xfId="84"/>
    <cellStyle name="40% - ส่วนที่ถูกเน้น4 5" xfId="85"/>
    <cellStyle name="40% - ส่วนที่ถูกเน้น5 2" xfId="86"/>
    <cellStyle name="40% - ส่วนที่ถูกเน้น5 2 2" xfId="87"/>
    <cellStyle name="40% - ส่วนที่ถูกเน้น5 2 3" xfId="88"/>
    <cellStyle name="40% - ส่วนที่ถูกเน้น5 3" xfId="89"/>
    <cellStyle name="40% - ส่วนที่ถูกเน้น5 3 2" xfId="90"/>
    <cellStyle name="40% - ส่วนที่ถูกเน้น5 3 3" xfId="91"/>
    <cellStyle name="40% - ส่วนที่ถูกเน้น5 4" xfId="92"/>
    <cellStyle name="40% - ส่วนที่ถูกเน้น5 5" xfId="93"/>
    <cellStyle name="40% - ส่วนที่ถูกเน้น6 2" xfId="94"/>
    <cellStyle name="40% - ส่วนที่ถูกเน้น6 2 2" xfId="95"/>
    <cellStyle name="40% - ส่วนที่ถูกเน้น6 2 3" xfId="96"/>
    <cellStyle name="40% - ส่วนที่ถูกเน้น6 3" xfId="97"/>
    <cellStyle name="40% - ส่วนที่ถูกเน้น6 3 2" xfId="98"/>
    <cellStyle name="40% - ส่วนที่ถูกเน้น6 3 3" xfId="99"/>
    <cellStyle name="40% - ส่วนที่ถูกเน้น6 4" xfId="100"/>
    <cellStyle name="40% - ส่วนที่ถูกเน้น6 5" xfId="101"/>
    <cellStyle name="60% - ส่วนที่ถูกเน้น3 2" xfId="102"/>
    <cellStyle name="60% - ส่วนที่ถูกเน้น4 2" xfId="103"/>
    <cellStyle name="60% - ส่วนที่ถูกเน้น6 2" xfId="104"/>
    <cellStyle name="Comma 2" xfId="5"/>
    <cellStyle name="Comma 2 2" xfId="105"/>
    <cellStyle name="Comma 2 2 2" xfId="106"/>
    <cellStyle name="Comma 2 3" xfId="107"/>
    <cellStyle name="Comma 2 3 2" xfId="108"/>
    <cellStyle name="Comma 2 4" xfId="109"/>
    <cellStyle name="Comma 2 5" xfId="110"/>
    <cellStyle name="Comma 3" xfId="111"/>
    <cellStyle name="Comma 3 2" xfId="112"/>
    <cellStyle name="Comma 3 2 2" xfId="113"/>
    <cellStyle name="Comma 3 2 2 2" xfId="114"/>
    <cellStyle name="Comma 3 2 3" xfId="115"/>
    <cellStyle name="Comma 3 2 3 2" xfId="116"/>
    <cellStyle name="Comma 3 2 4" xfId="117"/>
    <cellStyle name="Comma 3 3" xfId="118"/>
    <cellStyle name="Comma 3 3 2" xfId="119"/>
    <cellStyle name="Comma 3 4" xfId="120"/>
    <cellStyle name="Comma 3 4 2" xfId="121"/>
    <cellStyle name="Comma 3 5" xfId="122"/>
    <cellStyle name="Comma 4" xfId="123"/>
    <cellStyle name="Comma 4 2" xfId="124"/>
    <cellStyle name="Comma 4 2 2" xfId="125"/>
    <cellStyle name="Comma 4 2 2 2" xfId="126"/>
    <cellStyle name="Comma 4 2 3" xfId="127"/>
    <cellStyle name="Comma 4 2 3 2" xfId="128"/>
    <cellStyle name="Comma 4 2 4" xfId="129"/>
    <cellStyle name="Comma 4 3" xfId="130"/>
    <cellStyle name="Comma 4 3 2" xfId="131"/>
    <cellStyle name="Comma 4 3 2 2" xfId="132"/>
    <cellStyle name="Comma 4 3 3" xfId="133"/>
    <cellStyle name="Comma 4 3 3 2" xfId="134"/>
    <cellStyle name="Comma 4 3 4" xfId="135"/>
    <cellStyle name="Comma 4 4" xfId="136"/>
    <cellStyle name="Comma 4 4 2" xfId="137"/>
    <cellStyle name="Comma 4 5" xfId="138"/>
    <cellStyle name="Comma 4 5 2" xfId="139"/>
    <cellStyle name="Comma 4 6" xfId="140"/>
    <cellStyle name="Comma 5" xfId="141"/>
    <cellStyle name="Comma 5 2" xfId="142"/>
    <cellStyle name="Comma 5 2 2" xfId="143"/>
    <cellStyle name="Comma 5 3" xfId="144"/>
    <cellStyle name="Comma 5 3 2" xfId="145"/>
    <cellStyle name="Comma 5 4" xfId="146"/>
    <cellStyle name="Comma 6" xfId="147"/>
    <cellStyle name="Comma 6 2" xfId="148"/>
    <cellStyle name="Comma 6 2 2" xfId="149"/>
    <cellStyle name="Comma 6 3" xfId="150"/>
    <cellStyle name="Comma 6 3 2" xfId="151"/>
    <cellStyle name="Comma 6 4" xfId="152"/>
    <cellStyle name="Normal" xfId="0" builtinId="0"/>
    <cellStyle name="Normal 2" xfId="4"/>
    <cellStyle name="Normal 2 2" xfId="153"/>
    <cellStyle name="Normal 2 2 2" xfId="154"/>
    <cellStyle name="Normal 2 2 2 2" xfId="155"/>
    <cellStyle name="Normal 2 2 2 2 2" xfId="156"/>
    <cellStyle name="Normal 2 2 2 2 3" xfId="157"/>
    <cellStyle name="Normal 2 2 2 3" xfId="158"/>
    <cellStyle name="Normal 2 2 2 4" xfId="159"/>
    <cellStyle name="Normal 2 2 3" xfId="160"/>
    <cellStyle name="Normal 2 2 4" xfId="161"/>
    <cellStyle name="Normal 2 3" xfId="162"/>
    <cellStyle name="Normal 2 4" xfId="163"/>
    <cellStyle name="Normal 2 4 2" xfId="164"/>
    <cellStyle name="Normal 2 4 3" xfId="165"/>
    <cellStyle name="Normal 2 5" xfId="166"/>
    <cellStyle name="Normal 2 6" xfId="167"/>
    <cellStyle name="Normal 3" xfId="168"/>
    <cellStyle name="Normal 4" xfId="169"/>
    <cellStyle name="Normal 5" xfId="170"/>
    <cellStyle name="Normal 5 2" xfId="171"/>
    <cellStyle name="Normal 5 2 2" xfId="172"/>
    <cellStyle name="Normal 5 2 3" xfId="173"/>
    <cellStyle name="Normal 5 3" xfId="174"/>
    <cellStyle name="Normal 5 4" xfId="175"/>
    <cellStyle name="Normal 6" xfId="2"/>
    <cellStyle name="Percent 2" xfId="176"/>
    <cellStyle name="Percent 2 2" xfId="177"/>
    <cellStyle name="Percent 2 2 2" xfId="178"/>
    <cellStyle name="Percent 2 2 3" xfId="179"/>
    <cellStyle name="Percent 2 3" xfId="180"/>
    <cellStyle name="Percent 2 4" xfId="181"/>
    <cellStyle name="Percent 3" xfId="182"/>
    <cellStyle name="เครื่องหมายจุลภาค 2" xfId="183"/>
    <cellStyle name="เครื่องหมายจุลภาค 2 2" xfId="184"/>
    <cellStyle name="เครื่องหมายจุลภาค 2 2 2" xfId="185"/>
    <cellStyle name="เครื่องหมายจุลภาค 2 2 3" xfId="186"/>
    <cellStyle name="เครื่องหมายจุลภาค 2 2 4" xfId="187"/>
    <cellStyle name="เครื่องหมายจุลภาค 2 3" xfId="188"/>
    <cellStyle name="เครื่องหมายจุลภาค 2 3 2" xfId="189"/>
    <cellStyle name="เครื่องหมายจุลภาค 2 3 3" xfId="190"/>
    <cellStyle name="เครื่องหมายจุลภาค 2 4" xfId="191"/>
    <cellStyle name="เครื่องหมายจุลภาค 2 5" xfId="192"/>
    <cellStyle name="เครื่องหมายจุลภาค 3" xfId="193"/>
    <cellStyle name="เครื่องหมายจุลภาค 3 2" xfId="194"/>
    <cellStyle name="เครื่องหมายจุลภาค 3 2 2" xfId="195"/>
    <cellStyle name="เครื่องหมายจุลภาค 3 3" xfId="196"/>
    <cellStyle name="เครื่องหมายจุลภาค 3 4" xfId="197"/>
    <cellStyle name="เครื่องหมายจุลภาค 4" xfId="198"/>
    <cellStyle name="เครื่องหมายจุลภาค 4 2" xfId="199"/>
    <cellStyle name="เครื่องหมายจุลภาค 5" xfId="200"/>
    <cellStyle name="เครื่องหมายจุลภาค 5 2" xfId="201"/>
    <cellStyle name="เครื่องหมายจุลภาค 6" xfId="202"/>
    <cellStyle name="เครื่องหมายจุลภาค 6 2" xfId="203"/>
    <cellStyle name="เครื่องหมายจุลภาค 7" xfId="204"/>
    <cellStyle name="เครื่องหมายจุลภาค 7 2" xfId="205"/>
    <cellStyle name="เครื่องหมายจุลภาค_รพช.ตัวอย่าง 30 เตียง 2" xfId="206"/>
    <cellStyle name="เครื่องหมายสกุลเงิน 2" xfId="207"/>
    <cellStyle name="เครื่องหมายสกุลเงิน 2 2" xfId="208"/>
    <cellStyle name="เครื่องหมายสกุลเงิน 2 3" xfId="209"/>
    <cellStyle name="จุลภาค 6" xfId="3"/>
    <cellStyle name="ชื่อเรื่อง 2" xfId="210"/>
    <cellStyle name="ชื่อเรื่อง 3" xfId="211"/>
    <cellStyle name="ปกติ 2" xfId="212"/>
    <cellStyle name="ปกติ 2 2" xfId="213"/>
    <cellStyle name="ปกติ 2 3" xfId="214"/>
    <cellStyle name="ปกติ 3" xfId="215"/>
    <cellStyle name="ปกติ 3 2" xfId="216"/>
    <cellStyle name="ปกติ 3 2 2" xfId="217"/>
    <cellStyle name="ปกติ 3 3" xfId="218"/>
    <cellStyle name="ปกติ 4" xfId="219"/>
    <cellStyle name="ปกติ 4 2" xfId="220"/>
    <cellStyle name="ปกติ 4 4" xfId="1"/>
    <cellStyle name="ปกติ 5" xfId="221"/>
    <cellStyle name="ปกติ 6" xfId="222"/>
    <cellStyle name="ปกติ 7" xfId="223"/>
    <cellStyle name="ปกติ 8" xfId="224"/>
    <cellStyle name="ปกติ_Book1" xfId="225"/>
    <cellStyle name="เปอร์เซ็นต์ 2" xfId="226"/>
    <cellStyle name="เปอร์เซ็นต์ 3" xfId="227"/>
    <cellStyle name="หมายเหตุ 2" xfId="228"/>
    <cellStyle name="หมายเหตุ 2 2" xfId="229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2" name="ตัวเชื่อมต่อตรง 1"/>
        <xdr:cNvCxnSpPr/>
      </xdr:nvCxnSpPr>
      <xdr:spPr>
        <a:xfrm flipV="1">
          <a:off x="1885950" y="1866900"/>
          <a:ext cx="5524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3" name="ตัวเชื่อมต่อตรง 2"/>
        <xdr:cNvCxnSpPr/>
      </xdr:nvCxnSpPr>
      <xdr:spPr>
        <a:xfrm flipV="1">
          <a:off x="2438400" y="2400300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4" name="ตัวเชื่อมต่อตรง 3"/>
        <xdr:cNvCxnSpPr/>
      </xdr:nvCxnSpPr>
      <xdr:spPr>
        <a:xfrm flipV="1">
          <a:off x="1943100" y="61436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5" name="ตัวเชื่อมต่อตรง 4"/>
        <xdr:cNvCxnSpPr/>
      </xdr:nvCxnSpPr>
      <xdr:spPr>
        <a:xfrm flipV="1">
          <a:off x="2257425" y="7200900"/>
          <a:ext cx="1809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6" name="ตัวเชื่อมต่อตรง 5"/>
        <xdr:cNvCxnSpPr/>
      </xdr:nvCxnSpPr>
      <xdr:spPr>
        <a:xfrm>
          <a:off x="2438400" y="29337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7" name="ตัวเชื่อมต่อตรง 6"/>
        <xdr:cNvCxnSpPr/>
      </xdr:nvCxnSpPr>
      <xdr:spPr>
        <a:xfrm flipV="1">
          <a:off x="2438400" y="4010025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8" name="ตัวเชื่อมต่อตรง 7"/>
        <xdr:cNvCxnSpPr/>
      </xdr:nvCxnSpPr>
      <xdr:spPr>
        <a:xfrm flipV="1">
          <a:off x="1943100" y="50768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9" name="ตัวเชื่อมต่อตรง 8"/>
        <xdr:cNvCxnSpPr/>
      </xdr:nvCxnSpPr>
      <xdr:spPr>
        <a:xfrm flipV="1">
          <a:off x="1885950" y="1866900"/>
          <a:ext cx="5524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10" name="ตัวเชื่อมต่อตรง 9"/>
        <xdr:cNvCxnSpPr/>
      </xdr:nvCxnSpPr>
      <xdr:spPr>
        <a:xfrm flipV="1">
          <a:off x="2438400" y="2400300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11" name="ตัวเชื่อมต่อตรง 10"/>
        <xdr:cNvCxnSpPr/>
      </xdr:nvCxnSpPr>
      <xdr:spPr>
        <a:xfrm flipV="1">
          <a:off x="1943100" y="61436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12" name="ตัวเชื่อมต่อตรง 11"/>
        <xdr:cNvCxnSpPr/>
      </xdr:nvCxnSpPr>
      <xdr:spPr>
        <a:xfrm flipV="1">
          <a:off x="2257425" y="7200900"/>
          <a:ext cx="1809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13" name="ตัวเชื่อมต่อตรง 12"/>
        <xdr:cNvCxnSpPr/>
      </xdr:nvCxnSpPr>
      <xdr:spPr>
        <a:xfrm>
          <a:off x="2438400" y="29337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14" name="ตัวเชื่อมต่อตรง 13"/>
        <xdr:cNvCxnSpPr/>
      </xdr:nvCxnSpPr>
      <xdr:spPr>
        <a:xfrm flipV="1">
          <a:off x="2438400" y="4010025"/>
          <a:ext cx="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15" name="ตัวเชื่อมต่อตรง 14"/>
        <xdr:cNvCxnSpPr/>
      </xdr:nvCxnSpPr>
      <xdr:spPr>
        <a:xfrm flipV="1">
          <a:off x="1943100" y="5076825"/>
          <a:ext cx="4953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3\&#3610;&#3619;&#3636;&#3627;&#3634;&#3619;%20(&#3648;&#3585;&#3659;)&#3611;&#3637;%202557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605;&#3634;&#3619;&#3634;&#3591;&#3623;&#3636;&#3648;&#3588;&#3619;&#3634;&#3632;&#3627;&#3660;%2064%20&#3619;&#3623;&#3617;%207%20Plus%20&#3588;&#3635;&#3609;&#3623;&#3603;&#3626;&#3641;&#3605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วางงบทดลอง"/>
      <sheetName val="7Plus แบบสรุปรวม"/>
      <sheetName val="7Plus แบบสรุป"/>
      <sheetName val="คำนวณ 1"/>
      <sheetName val="คำนวณ 2 กำไรสุทธิ"/>
      <sheetName val="คำนวณ 3 ยา+เวช"/>
      <sheetName val="คำนวณ 4 สปสช "/>
      <sheetName val="คำนวณ 5 CS"/>
      <sheetName val="คำนวณ 6 SS "/>
      <sheetName val="คำนวณ 7 คงคลัง"/>
      <sheetName val="เดบิตเดือนนี้"/>
      <sheetName val="เครดิตเดือนนี้"/>
      <sheetName val="เครดิตสุทธิ"/>
      <sheetName val="เดบิตสุทธิ"/>
      <sheetName val="ข้อมูลคราะห์ (7Plus)"/>
      <sheetName val="กิจกรรมบริการ"/>
      <sheetName val="ดุล"/>
      <sheetName val="รายละเอียดดุล"/>
      <sheetName val="ดำเนินงาน"/>
      <sheetName val="รายละเอียดดำเนินงาน"/>
      <sheetName val="ข้อมูลที่ใช้วิคราะห์"/>
      <sheetName val="อัตราส่วนการเงิน"/>
      <sheetName val="N"/>
      <sheetName val="N1"/>
      <sheetName val="N2"/>
      <sheetName val="N3"/>
      <sheetName val="N4"/>
      <sheetName val="N5"/>
      <sheetName val="N6"/>
      <sheetName val="N7"/>
      <sheetName val="N8"/>
    </sheetNames>
    <sheetDataSet>
      <sheetData sheetId="0"/>
      <sheetData sheetId="1"/>
      <sheetData sheetId="2"/>
      <sheetData sheetId="3">
        <row r="10">
          <cell r="F10">
            <v>542850967.00000024</v>
          </cell>
          <cell r="G10">
            <v>3665832718.9999967</v>
          </cell>
          <cell r="H10">
            <v>3005947339.0000048</v>
          </cell>
          <cell r="I10">
            <v>3224390601.0000172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F11">
            <v>56406877.199999988</v>
          </cell>
          <cell r="G11">
            <v>154150573.90999997</v>
          </cell>
          <cell r="H11">
            <v>205704467.53</v>
          </cell>
          <cell r="I11">
            <v>255530870.49000007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</sheetData>
      <sheetData sheetId="4">
        <row r="10">
          <cell r="F10">
            <v>-151405275.99999905</v>
          </cell>
          <cell r="G10">
            <v>2302906801.9999952</v>
          </cell>
          <cell r="H10">
            <v>1725210920.9999979</v>
          </cell>
          <cell r="I10">
            <v>596539226.00001693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F11">
            <v>783279114.34999979</v>
          </cell>
          <cell r="G11">
            <v>829319805.71999979</v>
          </cell>
          <cell r="H11">
            <v>810049926.51999962</v>
          </cell>
          <cell r="I11">
            <v>821126538.49000001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</sheetData>
      <sheetData sheetId="5">
        <row r="13">
          <cell r="E13">
            <v>18797103.170000002</v>
          </cell>
          <cell r="F13">
            <v>40203461.150000006</v>
          </cell>
          <cell r="G13">
            <v>56070533.580000006</v>
          </cell>
          <cell r="H13">
            <v>71224991.390000001</v>
          </cell>
          <cell r="I13">
            <v>71224991.390000001</v>
          </cell>
          <cell r="J13">
            <v>71224991.390000001</v>
          </cell>
          <cell r="K13">
            <v>71224991.390000001</v>
          </cell>
          <cell r="L13">
            <v>71224991.390000001</v>
          </cell>
          <cell r="M13">
            <v>71224991.390000001</v>
          </cell>
          <cell r="N13">
            <v>71224991.390000001</v>
          </cell>
          <cell r="O13">
            <v>71224991.390000001</v>
          </cell>
          <cell r="P13">
            <v>71224991.390000001</v>
          </cell>
        </row>
        <row r="14">
          <cell r="E14">
            <v>37564527.499999985</v>
          </cell>
          <cell r="F14">
            <v>43846729.484999985</v>
          </cell>
          <cell r="G14">
            <v>39102187.844999976</v>
          </cell>
          <cell r="H14">
            <v>40963973.664999977</v>
          </cell>
          <cell r="I14">
            <v>16919754.164999992</v>
          </cell>
          <cell r="J14">
            <v>16919754.164999992</v>
          </cell>
          <cell r="K14">
            <v>16919754.164999992</v>
          </cell>
          <cell r="L14">
            <v>16919754.164999992</v>
          </cell>
          <cell r="M14">
            <v>16919754.164999992</v>
          </cell>
          <cell r="N14">
            <v>16919754.164999992</v>
          </cell>
          <cell r="O14">
            <v>16919754.164999992</v>
          </cell>
          <cell r="P14">
            <v>16919754.164999992</v>
          </cell>
        </row>
      </sheetData>
      <sheetData sheetId="6">
        <row r="12">
          <cell r="E12">
            <v>8461888</v>
          </cell>
          <cell r="F12">
            <v>63338836.780000001</v>
          </cell>
          <cell r="G12">
            <v>81588200.299999997</v>
          </cell>
          <cell r="H12">
            <v>97466627.019999996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23413345.379999999</v>
          </cell>
          <cell r="F13">
            <v>41102651.534999996</v>
          </cell>
          <cell r="G13">
            <v>42131867.265000001</v>
          </cell>
          <cell r="H13">
            <v>38232956.795000002</v>
          </cell>
          <cell r="I13">
            <v>10115053.939999999</v>
          </cell>
          <cell r="J13">
            <v>10115053.939999999</v>
          </cell>
          <cell r="K13">
            <v>10115053.939999999</v>
          </cell>
          <cell r="L13">
            <v>10115053.939999999</v>
          </cell>
          <cell r="M13">
            <v>10115053.939999999</v>
          </cell>
          <cell r="N13">
            <v>10115053.939999999</v>
          </cell>
          <cell r="O13">
            <v>10115053.939999999</v>
          </cell>
          <cell r="P13">
            <v>10115053.939999999</v>
          </cell>
        </row>
      </sheetData>
      <sheetData sheetId="7">
        <row r="12">
          <cell r="E12">
            <v>11326562</v>
          </cell>
          <cell r="F12">
            <v>21990248.149999999</v>
          </cell>
          <cell r="G12">
            <v>31274285.950000003</v>
          </cell>
          <cell r="H12">
            <v>40685973.010000005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18480858.725000001</v>
          </cell>
          <cell r="F13">
            <v>17180702.625</v>
          </cell>
          <cell r="G13">
            <v>18883779.899999999</v>
          </cell>
          <cell r="H13">
            <v>17782617.350000001</v>
          </cell>
          <cell r="I13">
            <v>8132065.5499999998</v>
          </cell>
          <cell r="J13">
            <v>8132065.5499999998</v>
          </cell>
          <cell r="K13">
            <v>8132065.5499999998</v>
          </cell>
          <cell r="L13">
            <v>8132065.5499999998</v>
          </cell>
          <cell r="M13">
            <v>8132065.5499999998</v>
          </cell>
          <cell r="N13">
            <v>8132065.5499999998</v>
          </cell>
          <cell r="O13">
            <v>8132065.5499999998</v>
          </cell>
          <cell r="P13">
            <v>8132065.5499999998</v>
          </cell>
        </row>
      </sheetData>
      <sheetData sheetId="8">
        <row r="12">
          <cell r="E12">
            <v>1370000</v>
          </cell>
          <cell r="F12">
            <v>2740000.0000000014</v>
          </cell>
          <cell r="G12">
            <v>3568060.1300000018</v>
          </cell>
          <cell r="H12">
            <v>4449821.2600000016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4795000</v>
          </cell>
          <cell r="F13">
            <v>5480000</v>
          </cell>
          <cell r="G13">
            <v>3424999.9999999991</v>
          </cell>
          <cell r="H13">
            <v>3424999.9999999995</v>
          </cell>
          <cell r="I13">
            <v>2055000</v>
          </cell>
          <cell r="J13">
            <v>2055000</v>
          </cell>
          <cell r="K13">
            <v>2055000</v>
          </cell>
          <cell r="L13">
            <v>2055000</v>
          </cell>
          <cell r="M13">
            <v>2055000</v>
          </cell>
          <cell r="N13">
            <v>2055000</v>
          </cell>
          <cell r="O13">
            <v>2055000</v>
          </cell>
          <cell r="P13">
            <v>2055000</v>
          </cell>
        </row>
      </sheetData>
      <sheetData sheetId="9">
        <row r="12">
          <cell r="E12">
            <v>15302332.389999999</v>
          </cell>
          <cell r="F12">
            <v>34631477.810000002</v>
          </cell>
          <cell r="G12">
            <v>55108865.280000001</v>
          </cell>
          <cell r="H12">
            <v>66220887.659999996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24000082.129999999</v>
          </cell>
          <cell r="F13">
            <v>25003375.904999997</v>
          </cell>
          <cell r="G13">
            <v>23230982.335000001</v>
          </cell>
          <cell r="H13">
            <v>25600638.805</v>
          </cell>
          <cell r="I13">
            <v>11025714.43</v>
          </cell>
          <cell r="J13">
            <v>11025714.43</v>
          </cell>
          <cell r="K13">
            <v>11025714.43</v>
          </cell>
          <cell r="L13">
            <v>11025714.43</v>
          </cell>
          <cell r="M13">
            <v>11025714.43</v>
          </cell>
          <cell r="N13">
            <v>11025714.43</v>
          </cell>
          <cell r="O13">
            <v>11025714.43</v>
          </cell>
          <cell r="P13">
            <v>11025714.43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Q46"/>
  <sheetViews>
    <sheetView tabSelected="1" workbookViewId="0">
      <pane xSplit="5" ySplit="5" topLeftCell="Q6" activePane="bottomRight" state="frozen"/>
      <selection pane="topRight" activeCell="F1" sqref="F1"/>
      <selection pane="bottomLeft" activeCell="A6" sqref="A6"/>
      <selection pane="bottomRight" activeCell="D15" sqref="D15"/>
    </sheetView>
  </sheetViews>
  <sheetFormatPr defaultRowHeight="21"/>
  <cols>
    <col min="1" max="1" width="6.33203125" style="2" customWidth="1"/>
    <col min="2" max="2" width="47" style="2" customWidth="1"/>
    <col min="3" max="3" width="14.33203125" style="4" customWidth="1"/>
    <col min="4" max="4" width="97.83203125" style="2" customWidth="1"/>
    <col min="5" max="5" width="16.83203125" style="2" customWidth="1"/>
    <col min="6" max="7" width="16.5" style="2" hidden="1" customWidth="1"/>
    <col min="8" max="11" width="18.1640625" style="2" hidden="1" customWidth="1"/>
    <col min="12" max="12" width="15.6640625" style="2" hidden="1" customWidth="1"/>
    <col min="13" max="17" width="14.6640625" style="2" hidden="1" customWidth="1"/>
    <col min="18" max="18" width="9.6640625" style="2" hidden="1" customWidth="1"/>
    <col min="19" max="19" width="10.5" style="2" hidden="1" customWidth="1"/>
    <col min="20" max="20" width="12.83203125" style="2" hidden="1" customWidth="1"/>
    <col min="21" max="21" width="13.6640625" style="2" customWidth="1"/>
    <col min="22" max="23" width="12.83203125" style="2" hidden="1" customWidth="1"/>
    <col min="24" max="24" width="13.83203125" style="2" hidden="1" customWidth="1"/>
    <col min="25" max="25" width="12.83203125" style="2" hidden="1" customWidth="1"/>
    <col min="26" max="26" width="11.6640625" style="2" hidden="1" customWidth="1"/>
    <col min="27" max="27" width="13.83203125" style="2" hidden="1" customWidth="1"/>
    <col min="28" max="28" width="1.83203125" style="2" hidden="1" customWidth="1"/>
    <col min="29" max="29" width="12.5" style="2" hidden="1" customWidth="1"/>
    <col min="30" max="36" width="2.5" style="3" hidden="1" customWidth="1"/>
    <col min="37" max="41" width="8.6640625" style="3" hidden="1" customWidth="1"/>
    <col min="42" max="43" width="10.6640625" style="2" hidden="1" customWidth="1"/>
    <col min="44" max="16384" width="9.33203125" style="2"/>
  </cols>
  <sheetData>
    <row r="1" spans="1:41" ht="34.5" customHeight="1">
      <c r="A1" s="88" t="s">
        <v>73</v>
      </c>
    </row>
    <row r="2" spans="1:41" ht="11.25" customHeight="1"/>
    <row r="3" spans="1:41" ht="15" customHeight="1">
      <c r="A3" s="87" t="s">
        <v>0</v>
      </c>
      <c r="B3" s="73" t="s">
        <v>1</v>
      </c>
      <c r="C3" s="73"/>
      <c r="D3" s="83" t="s">
        <v>2</v>
      </c>
      <c r="E3" s="86"/>
      <c r="F3" s="82" t="s">
        <v>3</v>
      </c>
      <c r="G3" s="82" t="s">
        <v>3</v>
      </c>
      <c r="H3" s="82" t="s">
        <v>3</v>
      </c>
      <c r="I3" s="82" t="s">
        <v>3</v>
      </c>
      <c r="J3" s="82" t="s">
        <v>3</v>
      </c>
      <c r="K3" s="82" t="s">
        <v>3</v>
      </c>
      <c r="L3" s="82" t="s">
        <v>3</v>
      </c>
      <c r="M3" s="82" t="s">
        <v>3</v>
      </c>
      <c r="N3" s="82" t="s">
        <v>3</v>
      </c>
      <c r="O3" s="82" t="s">
        <v>3</v>
      </c>
      <c r="P3" s="82" t="s">
        <v>3</v>
      </c>
      <c r="Q3" s="82" t="s">
        <v>3</v>
      </c>
      <c r="R3" s="81" t="s">
        <v>3</v>
      </c>
      <c r="S3" s="81" t="s">
        <v>3</v>
      </c>
      <c r="T3" s="81" t="s">
        <v>3</v>
      </c>
      <c r="U3" s="81" t="s">
        <v>3</v>
      </c>
      <c r="V3" s="81" t="s">
        <v>3</v>
      </c>
      <c r="W3" s="81" t="s">
        <v>3</v>
      </c>
      <c r="X3" s="81" t="s">
        <v>3</v>
      </c>
      <c r="Y3" s="81" t="s">
        <v>3</v>
      </c>
      <c r="Z3" s="81" t="s">
        <v>3</v>
      </c>
      <c r="AA3" s="81" t="s">
        <v>3</v>
      </c>
      <c r="AB3" s="81" t="s">
        <v>3</v>
      </c>
      <c r="AC3" s="81" t="s">
        <v>3</v>
      </c>
      <c r="AD3" s="85" t="s">
        <v>72</v>
      </c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</row>
    <row r="4" spans="1:41" ht="15" customHeight="1">
      <c r="A4" s="78" t="s">
        <v>4</v>
      </c>
      <c r="B4" s="73"/>
      <c r="C4" s="73"/>
      <c r="D4" s="83"/>
      <c r="E4" s="76" t="s">
        <v>5</v>
      </c>
      <c r="F4" s="82" t="s">
        <v>3</v>
      </c>
      <c r="G4" s="82" t="s">
        <v>59</v>
      </c>
      <c r="H4" s="82" t="s">
        <v>60</v>
      </c>
      <c r="I4" s="82" t="s">
        <v>71</v>
      </c>
      <c r="J4" s="82" t="s">
        <v>70</v>
      </c>
      <c r="K4" s="82" t="s">
        <v>69</v>
      </c>
      <c r="L4" s="82" t="s">
        <v>68</v>
      </c>
      <c r="M4" s="82" t="s">
        <v>67</v>
      </c>
      <c r="N4" s="82" t="s">
        <v>66</v>
      </c>
      <c r="O4" s="82" t="s">
        <v>65</v>
      </c>
      <c r="P4" s="82" t="s">
        <v>64</v>
      </c>
      <c r="Q4" s="82" t="s">
        <v>63</v>
      </c>
      <c r="R4" s="81" t="s">
        <v>3</v>
      </c>
      <c r="S4" s="81" t="s">
        <v>59</v>
      </c>
      <c r="T4" s="81" t="s">
        <v>60</v>
      </c>
      <c r="U4" s="81" t="s">
        <v>71</v>
      </c>
      <c r="V4" s="81" t="s">
        <v>70</v>
      </c>
      <c r="W4" s="81" t="s">
        <v>69</v>
      </c>
      <c r="X4" s="81" t="s">
        <v>68</v>
      </c>
      <c r="Y4" s="81" t="s">
        <v>67</v>
      </c>
      <c r="Z4" s="81" t="s">
        <v>66</v>
      </c>
      <c r="AA4" s="81" t="s">
        <v>65</v>
      </c>
      <c r="AB4" s="81" t="s">
        <v>64</v>
      </c>
      <c r="AC4" s="81" t="s">
        <v>63</v>
      </c>
      <c r="AD4" s="80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</row>
    <row r="5" spans="1:41" ht="19.5" customHeight="1">
      <c r="A5" s="78" t="s">
        <v>62</v>
      </c>
      <c r="B5" s="73"/>
      <c r="C5" s="73"/>
      <c r="D5" s="77" t="s">
        <v>6</v>
      </c>
      <c r="E5" s="76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4" t="str">
        <f>VLOOKUP(R31,$B$34:$C$41,2,0)</f>
        <v>C</v>
      </c>
      <c r="S5" s="74" t="str">
        <f>VLOOKUP(S31,$B$34:$C$41,2,0)</f>
        <v>B-</v>
      </c>
      <c r="T5" s="74" t="str">
        <f>VLOOKUP(T31,$B$34:$C$41,2,0)</f>
        <v>B</v>
      </c>
      <c r="U5" s="74" t="s">
        <v>7</v>
      </c>
      <c r="V5" s="74" t="str">
        <f>VLOOKUP(V31,$B$34:$C$41,2,0)</f>
        <v>D</v>
      </c>
      <c r="W5" s="74" t="str">
        <f>VLOOKUP(W31,$B$34:$C$41,2,0)</f>
        <v>D</v>
      </c>
      <c r="X5" s="74" t="str">
        <f>VLOOKUP(X31,$B$34:$C$41,2,0)</f>
        <v>D</v>
      </c>
      <c r="Y5" s="74" t="str">
        <f>VLOOKUP(Y31,$B$34:$C$41,2,0)</f>
        <v>D</v>
      </c>
      <c r="Z5" s="74" t="str">
        <f>VLOOKUP(Z31,$B$34:$C$41,2,0)</f>
        <v>D</v>
      </c>
      <c r="AA5" s="74" t="str">
        <f>VLOOKUP(AA31,$B$34:$C$41,2,0)</f>
        <v>D</v>
      </c>
      <c r="AB5" s="74" t="str">
        <f>VLOOKUP(AB31,$B$34:$C$41,2,0)</f>
        <v>D</v>
      </c>
      <c r="AC5" s="74" t="s">
        <v>7</v>
      </c>
    </row>
    <row r="6" spans="1:41" ht="19.5" customHeight="1">
      <c r="A6" s="72"/>
      <c r="B6" s="73"/>
      <c r="C6" s="73"/>
      <c r="D6" s="13" t="s">
        <v>8</v>
      </c>
      <c r="E6" s="7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71">
        <v>30</v>
      </c>
      <c r="S6" s="71">
        <v>60</v>
      </c>
      <c r="T6" s="71">
        <v>90</v>
      </c>
      <c r="U6" s="71">
        <v>120</v>
      </c>
      <c r="V6" s="71">
        <v>150</v>
      </c>
      <c r="W6" s="71">
        <v>180</v>
      </c>
      <c r="X6" s="71">
        <v>210</v>
      </c>
      <c r="Y6" s="71">
        <v>240</v>
      </c>
      <c r="Z6" s="71">
        <v>270</v>
      </c>
      <c r="AA6" s="71">
        <v>300</v>
      </c>
      <c r="AB6" s="71">
        <v>330</v>
      </c>
      <c r="AC6" s="71">
        <v>365</v>
      </c>
    </row>
    <row r="7" spans="1:41" s="6" customFormat="1" ht="21" customHeight="1">
      <c r="A7" s="68">
        <v>320</v>
      </c>
      <c r="B7" s="67" t="s">
        <v>9</v>
      </c>
      <c r="C7" s="67"/>
      <c r="D7" s="70" t="s">
        <v>10</v>
      </c>
      <c r="E7" s="33" t="s">
        <v>11</v>
      </c>
      <c r="F7" s="66">
        <f>+'[3]คำนวณ 1'!F10</f>
        <v>542850967.00000024</v>
      </c>
      <c r="G7" s="66">
        <f>+'[3]คำนวณ 1'!G10</f>
        <v>3665832718.9999967</v>
      </c>
      <c r="H7" s="66">
        <f>+'[3]คำนวณ 1'!H10</f>
        <v>3005947339.0000048</v>
      </c>
      <c r="I7" s="66">
        <f>+'[3]คำนวณ 1'!I10</f>
        <v>3224390601.0000172</v>
      </c>
      <c r="J7" s="66">
        <f>+'[3]คำนวณ 1'!J10</f>
        <v>0</v>
      </c>
      <c r="K7" s="66">
        <f>+'[3]คำนวณ 1'!K10</f>
        <v>0</v>
      </c>
      <c r="L7" s="66">
        <f>+'[3]คำนวณ 1'!L10</f>
        <v>0</v>
      </c>
      <c r="M7" s="66">
        <f>+'[3]คำนวณ 1'!M10</f>
        <v>0</v>
      </c>
      <c r="N7" s="66">
        <f>+'[3]คำนวณ 1'!N10</f>
        <v>0</v>
      </c>
      <c r="O7" s="66">
        <f>+'[3]คำนวณ 1'!O10</f>
        <v>0</v>
      </c>
      <c r="P7" s="66">
        <f>+'[3]คำนวณ 1'!P10</f>
        <v>0</v>
      </c>
      <c r="Q7" s="66">
        <f>+'[3]คำนวณ 1'!Q10</f>
        <v>0</v>
      </c>
      <c r="R7" s="69">
        <f>+F7/F8</f>
        <v>9.623843650752578</v>
      </c>
      <c r="S7" s="69">
        <f>+G7/G8</f>
        <v>23.780856768916571</v>
      </c>
      <c r="T7" s="69">
        <f>+H7/H8</f>
        <v>14.612941445044777</v>
      </c>
      <c r="U7" s="69">
        <f>+I7/I8</f>
        <v>12.618399470940636</v>
      </c>
      <c r="V7" s="69" t="e">
        <f>+J7/J8</f>
        <v>#DIV/0!</v>
      </c>
      <c r="W7" s="69" t="e">
        <f>+K7/K8</f>
        <v>#DIV/0!</v>
      </c>
      <c r="X7" s="69" t="e">
        <f>+L7/L8</f>
        <v>#DIV/0!</v>
      </c>
      <c r="Y7" s="69" t="e">
        <f>+M7/M8</f>
        <v>#DIV/0!</v>
      </c>
      <c r="Z7" s="69" t="e">
        <f>+N7/N8</f>
        <v>#DIV/0!</v>
      </c>
      <c r="AA7" s="69" t="e">
        <f>+O7/O8</f>
        <v>#DIV/0!</v>
      </c>
      <c r="AB7" s="69" t="e">
        <f>+P7/P8</f>
        <v>#DIV/0!</v>
      </c>
      <c r="AC7" s="69" t="e">
        <f>+Q7/Q8</f>
        <v>#DIV/0!</v>
      </c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s="6" customFormat="1" ht="21" customHeight="1">
      <c r="A8" s="65"/>
      <c r="B8" s="64" t="s">
        <v>12</v>
      </c>
      <c r="C8" s="63"/>
      <c r="D8" s="21" t="s">
        <v>13</v>
      </c>
      <c r="E8" s="62" t="s">
        <v>7</v>
      </c>
      <c r="F8" s="61">
        <f>+'[3]คำนวณ 1'!F11</f>
        <v>56406877.199999988</v>
      </c>
      <c r="G8" s="61">
        <f>+'[3]คำนวณ 1'!G11</f>
        <v>154150573.90999997</v>
      </c>
      <c r="H8" s="61">
        <f>+'[3]คำนวณ 1'!H11</f>
        <v>205704467.53</v>
      </c>
      <c r="I8" s="61">
        <f>+'[3]คำนวณ 1'!I11</f>
        <v>255530870.49000007</v>
      </c>
      <c r="J8" s="61">
        <f>+'[3]คำนวณ 1'!J11</f>
        <v>0</v>
      </c>
      <c r="K8" s="61">
        <f>+'[3]คำนวณ 1'!K11</f>
        <v>0</v>
      </c>
      <c r="L8" s="61">
        <f>+'[3]คำนวณ 1'!L11</f>
        <v>0</v>
      </c>
      <c r="M8" s="61">
        <f>+'[3]คำนวณ 1'!M11</f>
        <v>0</v>
      </c>
      <c r="N8" s="61">
        <f>+'[3]คำนวณ 1'!N11</f>
        <v>0</v>
      </c>
      <c r="O8" s="61">
        <f>+'[3]คำนวณ 1'!O11</f>
        <v>0</v>
      </c>
      <c r="P8" s="61">
        <f>+'[3]คำนวณ 1'!P11</f>
        <v>0</v>
      </c>
      <c r="Q8" s="61">
        <f>+'[3]คำนวณ 1'!Q11</f>
        <v>0</v>
      </c>
      <c r="R8" s="18" t="str">
        <f>IF(R7&gt;$E$8,"1",IF(R7&lt;$E$8,"0"))</f>
        <v>0</v>
      </c>
      <c r="S8" s="18" t="str">
        <f>IF(S7&gt;$E$8,"1",IF(S7&lt;$E$8,"0"))</f>
        <v>0</v>
      </c>
      <c r="T8" s="18" t="str">
        <f>IF(T7&gt;$E$8,"1",IF(T7&lt;$E$8,"0"))</f>
        <v>0</v>
      </c>
      <c r="U8" s="18" t="str">
        <f>IF(U7&gt;$E$8,"1",IF(U7&lt;$E$8,"0"))</f>
        <v>0</v>
      </c>
      <c r="V8" s="18" t="e">
        <f>IF(V7&gt;$E$8,"1",IF(V7&lt;$E$8,"0"))</f>
        <v>#DIV/0!</v>
      </c>
      <c r="W8" s="18" t="e">
        <f>IF(W7&gt;$E$8,"1",IF(W7&lt;$E$8,"0"))</f>
        <v>#DIV/0!</v>
      </c>
      <c r="X8" s="18" t="e">
        <f>IF(X7&gt;$E$8,"1",IF(X7&lt;$E$8,"0"))</f>
        <v>#DIV/0!</v>
      </c>
      <c r="Y8" s="18" t="e">
        <f>IF(Y7&gt;$E$8,"1",IF(Y7&lt;$E$8,"0"))</f>
        <v>#DIV/0!</v>
      </c>
      <c r="Z8" s="18" t="e">
        <f>IF(Z7&gt;$E$8,"1",IF(Z7&lt;$E$8,"0"))</f>
        <v>#DIV/0!</v>
      </c>
      <c r="AA8" s="18" t="e">
        <f>IF(AA7&gt;$E$8,"1",IF(AA7&lt;$E$8,"0"))</f>
        <v>#DIV/0!</v>
      </c>
      <c r="AB8" s="18" t="e">
        <f>IF(AB7&gt;$E$8,"1",IF(AB7&lt;$E$8,"0"))</f>
        <v>#DIV/0!</v>
      </c>
      <c r="AC8" s="18" t="e">
        <f>IF(AC7&gt;$E$8,"1",IF(AC7&lt;$E$8,"0"))</f>
        <v>#DIV/0!</v>
      </c>
      <c r="AD8" s="7" t="str">
        <f>+R8</f>
        <v>0</v>
      </c>
      <c r="AE8" s="7" t="str">
        <f>+S8</f>
        <v>0</v>
      </c>
      <c r="AF8" s="7" t="str">
        <f>+T8</f>
        <v>0</v>
      </c>
      <c r="AG8" s="7" t="str">
        <f>+U8</f>
        <v>0</v>
      </c>
      <c r="AH8" s="7" t="e">
        <f>+V8</f>
        <v>#DIV/0!</v>
      </c>
      <c r="AI8" s="7" t="e">
        <f>+W8</f>
        <v>#DIV/0!</v>
      </c>
      <c r="AJ8" s="7" t="e">
        <f>+X8</f>
        <v>#DIV/0!</v>
      </c>
      <c r="AK8" s="7" t="e">
        <f>+Y8</f>
        <v>#DIV/0!</v>
      </c>
      <c r="AL8" s="7" t="e">
        <f>+Z8</f>
        <v>#DIV/0!</v>
      </c>
      <c r="AM8" s="7" t="e">
        <f>+AA8</f>
        <v>#DIV/0!</v>
      </c>
      <c r="AN8" s="7" t="e">
        <f>+AB8</f>
        <v>#DIV/0!</v>
      </c>
      <c r="AO8" s="7" t="e">
        <f>+AC8</f>
        <v>#DIV/0!</v>
      </c>
    </row>
    <row r="9" spans="1:41" s="6" customFormat="1" ht="21" customHeight="1">
      <c r="A9" s="68">
        <v>321</v>
      </c>
      <c r="B9" s="67" t="s">
        <v>14</v>
      </c>
      <c r="C9" s="67"/>
      <c r="D9" s="34" t="s">
        <v>15</v>
      </c>
      <c r="E9" s="1" t="s">
        <v>11</v>
      </c>
      <c r="F9" s="66">
        <f>+'[3]คำนวณ 2 กำไรสุทธิ'!F10</f>
        <v>-151405275.99999905</v>
      </c>
      <c r="G9" s="66">
        <f>+'[3]คำนวณ 2 กำไรสุทธิ'!G10</f>
        <v>2302906801.9999952</v>
      </c>
      <c r="H9" s="66">
        <f>+'[3]คำนวณ 2 กำไรสุทธิ'!H10</f>
        <v>1725210920.9999979</v>
      </c>
      <c r="I9" s="66">
        <f>+'[3]คำนวณ 2 กำไรสุทธิ'!I10</f>
        <v>596539226.00001693</v>
      </c>
      <c r="J9" s="66">
        <f>+'[3]คำนวณ 2 กำไรสุทธิ'!J10</f>
        <v>0</v>
      </c>
      <c r="K9" s="66">
        <f>+'[3]คำนวณ 2 กำไรสุทธิ'!K10</f>
        <v>0</v>
      </c>
      <c r="L9" s="66">
        <f>+'[3]คำนวณ 2 กำไรสุทธิ'!L10</f>
        <v>0</v>
      </c>
      <c r="M9" s="66">
        <f>+'[3]คำนวณ 2 กำไรสุทธิ'!M10</f>
        <v>0</v>
      </c>
      <c r="N9" s="66">
        <f>+'[3]คำนวณ 2 กำไรสุทธิ'!N10</f>
        <v>0</v>
      </c>
      <c r="O9" s="66">
        <f>+'[3]คำนวณ 2 กำไรสุทธิ'!O10</f>
        <v>0</v>
      </c>
      <c r="P9" s="66">
        <f>+'[3]คำนวณ 2 กำไรสุทธิ'!P10</f>
        <v>0</v>
      </c>
      <c r="Q9" s="66">
        <f>+'[3]คำนวณ 2 กำไรสุทธิ'!Q10</f>
        <v>0</v>
      </c>
      <c r="R9" s="24">
        <f>+F9/F10</f>
        <v>-0.19329671023545925</v>
      </c>
      <c r="S9" s="24">
        <f>+G9/G10</f>
        <v>2.776862178035957</v>
      </c>
      <c r="T9" s="24">
        <f>+H9/H10</f>
        <v>2.1297587525395616</v>
      </c>
      <c r="U9" s="24">
        <f>+I9/I10</f>
        <v>0.72648879074961459</v>
      </c>
      <c r="V9" s="24" t="e">
        <f>+J9/J10</f>
        <v>#DIV/0!</v>
      </c>
      <c r="W9" s="24" t="e">
        <f>+K9/K10</f>
        <v>#DIV/0!</v>
      </c>
      <c r="X9" s="24" t="e">
        <f>+L9/L10</f>
        <v>#DIV/0!</v>
      </c>
      <c r="Y9" s="24" t="e">
        <f>+M9/M10</f>
        <v>#DIV/0!</v>
      </c>
      <c r="Z9" s="24" t="e">
        <f>+N9/N10</f>
        <v>#DIV/0!</v>
      </c>
      <c r="AA9" s="24" t="e">
        <f>+O9/O10</f>
        <v>#DIV/0!</v>
      </c>
      <c r="AB9" s="24" t="e">
        <f>+P9/P10</f>
        <v>#DIV/0!</v>
      </c>
      <c r="AC9" s="24" t="e">
        <f>+Q9/Q10</f>
        <v>#DIV/0!</v>
      </c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s="6" customFormat="1" ht="21" customHeight="1">
      <c r="A10" s="65"/>
      <c r="B10" s="64" t="s">
        <v>12</v>
      </c>
      <c r="C10" s="63"/>
      <c r="D10" s="21" t="s">
        <v>16</v>
      </c>
      <c r="E10" s="62" t="s">
        <v>7</v>
      </c>
      <c r="F10" s="61">
        <f>+'[3]คำนวณ 2 กำไรสุทธิ'!F11</f>
        <v>783279114.34999979</v>
      </c>
      <c r="G10" s="61">
        <f>+'[3]คำนวณ 2 กำไรสุทธิ'!G11</f>
        <v>829319805.71999979</v>
      </c>
      <c r="H10" s="61">
        <f>+'[3]คำนวณ 2 กำไรสุทธิ'!H11</f>
        <v>810049926.51999962</v>
      </c>
      <c r="I10" s="61">
        <f>+'[3]คำนวณ 2 กำไรสุทธิ'!I11</f>
        <v>821126538.49000001</v>
      </c>
      <c r="J10" s="61">
        <f>+'[3]คำนวณ 2 กำไรสุทธิ'!J11</f>
        <v>0</v>
      </c>
      <c r="K10" s="61">
        <f>+'[3]คำนวณ 2 กำไรสุทธิ'!K11</f>
        <v>0</v>
      </c>
      <c r="L10" s="61">
        <f>+'[3]คำนวณ 2 กำไรสุทธิ'!L11</f>
        <v>0</v>
      </c>
      <c r="M10" s="61">
        <f>+'[3]คำนวณ 2 กำไรสุทธิ'!M11</f>
        <v>0</v>
      </c>
      <c r="N10" s="61">
        <f>+'[3]คำนวณ 2 กำไรสุทธิ'!N11</f>
        <v>0</v>
      </c>
      <c r="O10" s="61">
        <f>+'[3]คำนวณ 2 กำไรสุทธิ'!O11</f>
        <v>0</v>
      </c>
      <c r="P10" s="61">
        <f>+'[3]คำนวณ 2 กำไรสุทธิ'!P11</f>
        <v>0</v>
      </c>
      <c r="Q10" s="61">
        <f>+'[3]คำนวณ 2 กำไรสุทธิ'!Q11</f>
        <v>0</v>
      </c>
      <c r="R10" s="18" t="str">
        <f>IF(R9&gt;$E$10,"1",IF(R9&lt;$E$10,"0"))</f>
        <v>0</v>
      </c>
      <c r="S10" s="18" t="str">
        <f>IF(S9&gt;$E$10,"1",IF(S9&lt;$E$10,"0"))</f>
        <v>0</v>
      </c>
      <c r="T10" s="18" t="str">
        <f>IF(T9&gt;$E$10,"1",IF(T9&lt;$E$10,"0"))</f>
        <v>0</v>
      </c>
      <c r="U10" s="18" t="str">
        <f>IF(U9&gt;$E$10,"1",IF(U9&lt;$E$10,"0"))</f>
        <v>0</v>
      </c>
      <c r="V10" s="18" t="e">
        <f>IF(V9&gt;$E$10,"1",IF(V9&lt;$E$10,"0"))</f>
        <v>#DIV/0!</v>
      </c>
      <c r="W10" s="18" t="e">
        <f>IF(W9&gt;$E$10,"1",IF(W9&lt;$E$10,"0"))</f>
        <v>#DIV/0!</v>
      </c>
      <c r="X10" s="18" t="e">
        <f>IF(X9&gt;$E$10,"1",IF(X9&lt;$E$10,"0"))</f>
        <v>#DIV/0!</v>
      </c>
      <c r="Y10" s="18" t="e">
        <f>IF(Y9&gt;K10,"1",IF(Y9&lt;K10,"0"))</f>
        <v>#DIV/0!</v>
      </c>
      <c r="Z10" s="18" t="e">
        <f>IF(Z9&gt;L10,"1",IF(Z9&lt;L10,"0"))</f>
        <v>#DIV/0!</v>
      </c>
      <c r="AA10" s="18" t="e">
        <f>IF(AA9&gt;M10,"1",IF(AA9&lt;M10,"0"))</f>
        <v>#DIV/0!</v>
      </c>
      <c r="AB10" s="18" t="e">
        <f>IF(AB9&gt;N10,"1",IF(AB9&lt;N10,"0"))</f>
        <v>#DIV/0!</v>
      </c>
      <c r="AC10" s="18" t="e">
        <f>IF(AC9&gt;O10,"1",IF(AC9&lt;O10,"0"))</f>
        <v>#DIV/0!</v>
      </c>
      <c r="AD10" s="7" t="str">
        <f>+R10</f>
        <v>0</v>
      </c>
      <c r="AE10" s="7" t="str">
        <f>+S10</f>
        <v>0</v>
      </c>
      <c r="AF10" s="7" t="str">
        <f>+T10</f>
        <v>0</v>
      </c>
      <c r="AG10" s="7" t="str">
        <f>+U10</f>
        <v>0</v>
      </c>
      <c r="AH10" s="7" t="e">
        <f>+V10</f>
        <v>#DIV/0!</v>
      </c>
      <c r="AI10" s="7" t="e">
        <f>+W10</f>
        <v>#DIV/0!</v>
      </c>
      <c r="AJ10" s="7" t="e">
        <f>+X10</f>
        <v>#DIV/0!</v>
      </c>
      <c r="AK10" s="7" t="e">
        <f>+Y10</f>
        <v>#DIV/0!</v>
      </c>
      <c r="AL10" s="7" t="e">
        <f>+Z10</f>
        <v>#DIV/0!</v>
      </c>
      <c r="AM10" s="7" t="e">
        <f>+AA10</f>
        <v>#DIV/0!</v>
      </c>
      <c r="AN10" s="7" t="e">
        <f>+AB10</f>
        <v>#DIV/0!</v>
      </c>
      <c r="AO10" s="7" t="e">
        <f>+AC10</f>
        <v>#DIV/0!</v>
      </c>
    </row>
    <row r="11" spans="1:41" s="6" customFormat="1" ht="21" customHeight="1">
      <c r="A11" s="35">
        <v>260</v>
      </c>
      <c r="B11" s="22" t="s">
        <v>17</v>
      </c>
      <c r="C11" s="22"/>
      <c r="D11" s="34" t="s">
        <v>8</v>
      </c>
      <c r="E11" s="60" t="s">
        <v>18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>
        <f>+R6</f>
        <v>30</v>
      </c>
      <c r="S11" s="31">
        <f>+S6</f>
        <v>60</v>
      </c>
      <c r="T11" s="31">
        <f>+T6</f>
        <v>90</v>
      </c>
      <c r="U11" s="31">
        <f>+U6</f>
        <v>120</v>
      </c>
      <c r="V11" s="31">
        <f>+V6</f>
        <v>150</v>
      </c>
      <c r="W11" s="31">
        <f>+W6</f>
        <v>180</v>
      </c>
      <c r="X11" s="31">
        <f>+X6</f>
        <v>210</v>
      </c>
      <c r="Y11" s="31">
        <f>+Y6</f>
        <v>240</v>
      </c>
      <c r="Z11" s="31">
        <f>+Z6</f>
        <v>270</v>
      </c>
      <c r="AA11" s="31">
        <f>+AA6</f>
        <v>300</v>
      </c>
      <c r="AB11" s="31">
        <f>+AB6</f>
        <v>330</v>
      </c>
      <c r="AC11" s="31">
        <f>+AC6</f>
        <v>365</v>
      </c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s="6" customFormat="1" ht="21" customHeight="1">
      <c r="A12" s="28"/>
      <c r="B12" s="22"/>
      <c r="C12" s="22"/>
      <c r="D12" s="27" t="s">
        <v>19</v>
      </c>
      <c r="E12" s="57" t="s">
        <v>20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29">
        <f>+F13/F14</f>
        <v>0.50039503811142061</v>
      </c>
      <c r="S12" s="29">
        <f>+G13/G14</f>
        <v>0.91690900603552783</v>
      </c>
      <c r="T12" s="29">
        <f>+H13/H14</f>
        <v>1.4339487550482366</v>
      </c>
      <c r="U12" s="29">
        <f>+I13/I14</f>
        <v>1.738722712119487</v>
      </c>
      <c r="V12" s="29">
        <f>+J13/J14</f>
        <v>4.2095760195697878</v>
      </c>
      <c r="W12" s="29">
        <f>+K13/K14</f>
        <v>4.2095760195697878</v>
      </c>
      <c r="X12" s="29">
        <f>+L13/L14</f>
        <v>4.2095760195697878</v>
      </c>
      <c r="Y12" s="29">
        <f>+M13/M14</f>
        <v>4.2095760195697878</v>
      </c>
      <c r="Z12" s="29">
        <f>+N13/N14</f>
        <v>4.2095760195697878</v>
      </c>
      <c r="AA12" s="29">
        <f>+O13/O14</f>
        <v>4.2095760195697878</v>
      </c>
      <c r="AB12" s="29">
        <f>+P13/P14</f>
        <v>4.2095760195697878</v>
      </c>
      <c r="AC12" s="29">
        <f>+Q13/Q14</f>
        <v>4.2095760195697878</v>
      </c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s="6" customFormat="1" ht="21" customHeight="1">
      <c r="A13" s="28"/>
      <c r="B13" s="22"/>
      <c r="C13" s="22"/>
      <c r="D13" s="27" t="s">
        <v>21</v>
      </c>
      <c r="E13" s="57" t="s">
        <v>22</v>
      </c>
      <c r="F13" s="25">
        <f>+'[3]คำนวณ 3 ยา+เวช'!E13</f>
        <v>18797103.170000002</v>
      </c>
      <c r="G13" s="25">
        <f>+'[3]คำนวณ 3 ยา+เวช'!F13</f>
        <v>40203461.150000006</v>
      </c>
      <c r="H13" s="25">
        <f>+'[3]คำนวณ 3 ยา+เวช'!G13</f>
        <v>56070533.580000006</v>
      </c>
      <c r="I13" s="25">
        <f>+'[3]คำนวณ 3 ยา+เวช'!H13</f>
        <v>71224991.390000001</v>
      </c>
      <c r="J13" s="25">
        <f>+'[3]คำนวณ 3 ยา+เวช'!I13</f>
        <v>71224991.390000001</v>
      </c>
      <c r="K13" s="25">
        <f>+'[3]คำนวณ 3 ยา+เวช'!J13</f>
        <v>71224991.390000001</v>
      </c>
      <c r="L13" s="25">
        <f>+'[3]คำนวณ 3 ยา+เวช'!K13</f>
        <v>71224991.390000001</v>
      </c>
      <c r="M13" s="25">
        <f>+'[3]คำนวณ 3 ยา+เวช'!L13</f>
        <v>71224991.390000001</v>
      </c>
      <c r="N13" s="25">
        <f>+'[3]คำนวณ 3 ยา+เวช'!M13</f>
        <v>71224991.390000001</v>
      </c>
      <c r="O13" s="25">
        <f>+'[3]คำนวณ 3 ยา+เวช'!N13</f>
        <v>71224991.390000001</v>
      </c>
      <c r="P13" s="25">
        <f>+'[3]คำนวณ 3 ยา+เวช'!O13</f>
        <v>71224991.390000001</v>
      </c>
      <c r="Q13" s="25">
        <f>+'[3]คำนวณ 3 ยา+เวช'!P13</f>
        <v>71224991.390000001</v>
      </c>
      <c r="R13" s="24">
        <f>+R11/R12</f>
        <v>59.952632850288261</v>
      </c>
      <c r="S13" s="24">
        <f>+S11/S12</f>
        <v>65.437245795440646</v>
      </c>
      <c r="T13" s="24">
        <f>+T11/T12</f>
        <v>62.763749180822359</v>
      </c>
      <c r="U13" s="24">
        <f>+U11/U12</f>
        <v>69.016180189951683</v>
      </c>
      <c r="V13" s="24">
        <f>+V11/V12</f>
        <v>35.633042212011119</v>
      </c>
      <c r="W13" s="24">
        <f>+W11/W12</f>
        <v>42.759650654413342</v>
      </c>
      <c r="X13" s="24">
        <f>+X11/X12</f>
        <v>49.886259096815571</v>
      </c>
      <c r="Y13" s="24">
        <f>+Y11/Y12</f>
        <v>57.012867539217794</v>
      </c>
      <c r="Z13" s="24">
        <f>+Z11/Z12</f>
        <v>64.139475981620024</v>
      </c>
      <c r="AA13" s="24">
        <f>+AA11/AA12</f>
        <v>71.266084424022239</v>
      </c>
      <c r="AB13" s="24">
        <f>+AB11/AB12</f>
        <v>78.392692866424468</v>
      </c>
      <c r="AC13" s="24">
        <f>+AC11/AC12</f>
        <v>86.707069382560391</v>
      </c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s="6" customFormat="1" ht="21" customHeight="1">
      <c r="A14" s="23"/>
      <c r="B14" s="22"/>
      <c r="C14" s="22"/>
      <c r="D14" s="58"/>
      <c r="E14" s="57" t="s">
        <v>23</v>
      </c>
      <c r="F14" s="19">
        <f>+'[3]คำนวณ 3 ยา+เวช'!E14</f>
        <v>37564527.499999985</v>
      </c>
      <c r="G14" s="19">
        <f>+'[3]คำนวณ 3 ยา+เวช'!F14</f>
        <v>43846729.484999985</v>
      </c>
      <c r="H14" s="19">
        <f>+'[3]คำนวณ 3 ยา+เวช'!G14</f>
        <v>39102187.844999976</v>
      </c>
      <c r="I14" s="19">
        <f>+'[3]คำนวณ 3 ยา+เวช'!H14</f>
        <v>40963973.664999977</v>
      </c>
      <c r="J14" s="19">
        <f>+'[3]คำนวณ 3 ยา+เวช'!I14</f>
        <v>16919754.164999992</v>
      </c>
      <c r="K14" s="19">
        <f>+'[3]คำนวณ 3 ยา+เวช'!J14</f>
        <v>16919754.164999992</v>
      </c>
      <c r="L14" s="19">
        <f>+'[3]คำนวณ 3 ยา+เวช'!K14</f>
        <v>16919754.164999992</v>
      </c>
      <c r="M14" s="19">
        <f>+'[3]คำนวณ 3 ยา+เวช'!L14</f>
        <v>16919754.164999992</v>
      </c>
      <c r="N14" s="19">
        <f>+'[3]คำนวณ 3 ยา+เวช'!M14</f>
        <v>16919754.164999992</v>
      </c>
      <c r="O14" s="19">
        <f>+'[3]คำนวณ 3 ยา+เวช'!N14</f>
        <v>16919754.164999992</v>
      </c>
      <c r="P14" s="19">
        <f>+'[3]คำนวณ 3 ยา+เวช'!O14</f>
        <v>16919754.164999992</v>
      </c>
      <c r="Q14" s="19">
        <f>+'[3]คำนวณ 3 ยา+เวช'!P14</f>
        <v>16919754.164999992</v>
      </c>
      <c r="R14" s="18">
        <f>IF(AND('7Plus'!G8&lt;=0.8,'7Plus'!R13&lt;=180),1,IF(AND('7Plus'!G8&gt;=0.8,'7Plus'!R13&lt;=90),1,0))</f>
        <v>1</v>
      </c>
      <c r="S14" s="18">
        <f>IF(AND('7Plus'!H8&lt;=0.8,'7Plus'!S13&lt;=180),1,IF(AND('7Plus'!H8&gt;=0.8,'7Plus'!S13&lt;=90),1,0))</f>
        <v>1</v>
      </c>
      <c r="T14" s="18">
        <f>IF(AND('7Plus'!I8&lt;=0.8,'7Plus'!T13&lt;=180),1,IF(AND('7Plus'!I8&gt;=0.8,'7Plus'!T13&lt;=90),1,0))</f>
        <v>1</v>
      </c>
      <c r="U14" s="18">
        <f>IF(AND('7Plus'!J8&lt;=0.8,'7Plus'!U13&lt;=180),1,IF(AND('7Plus'!J8&gt;=0.8,'7Plus'!U13&lt;=90),1,0))</f>
        <v>1</v>
      </c>
      <c r="V14" s="18">
        <f>IF(AND('7Plus'!K8&lt;=0.8,'7Plus'!V13&lt;=180),1,IF(AND('7Plus'!K8&gt;=0.8,'7Plus'!V13&lt;=90),1,0))</f>
        <v>1</v>
      </c>
      <c r="W14" s="18">
        <f>IF(AND('7Plus'!L8&lt;=0.8,'7Plus'!W13&lt;=180),1,IF(AND('7Plus'!L8&gt;=0.8,'7Plus'!W13&lt;=90),1,0))</f>
        <v>1</v>
      </c>
      <c r="X14" s="18">
        <f>IF(AND('7Plus'!M8&lt;=0.8,'7Plus'!X13&lt;=180),1,IF(AND('7Plus'!M8&gt;=0.8,'7Plus'!X13&lt;=90),1,0))</f>
        <v>1</v>
      </c>
      <c r="Y14" s="18">
        <f>IF(AND('7Plus'!N8&lt;=0.8,'7Plus'!Y13&lt;=180),1,IF(AND('7Plus'!N8&gt;=0.8,'7Plus'!Y13&lt;=90),1,0))</f>
        <v>1</v>
      </c>
      <c r="Z14" s="18">
        <f>IF(AND('7Plus'!O8&lt;=0.8,'7Plus'!Z13&lt;=180),1,IF(AND('7Plus'!O8&gt;=0.8,'7Plus'!Z13&lt;=90),1,0))</f>
        <v>1</v>
      </c>
      <c r="AA14" s="18">
        <f>IF(AND('7Plus'!P8&lt;=0.8,'7Plus'!AA13&lt;=180),1,IF(AND('7Plus'!P8&gt;=0.8,'7Plus'!AA13&lt;=90),1,0))</f>
        <v>1</v>
      </c>
      <c r="AB14" s="18">
        <f>IF(AND('7Plus'!Q8&lt;=0.8,'7Plus'!AB13&lt;=180),1,IF(AND('7Plus'!Q8&gt;=0.8,'7Plus'!AB13&lt;=90),1,0))</f>
        <v>1</v>
      </c>
      <c r="AC14" s="18">
        <f>IF(AND('7Plus'!R8&lt;=0.8,'7Plus'!AC13&lt;=180),1,IF(AND('7Plus'!R8&gt;=0.8,'7Plus'!AC13&lt;=90),1,0))</f>
        <v>1</v>
      </c>
      <c r="AD14" s="7">
        <f>+R14</f>
        <v>1</v>
      </c>
      <c r="AE14" s="7">
        <f>+S14</f>
        <v>1</v>
      </c>
      <c r="AF14" s="7">
        <f>+T14</f>
        <v>1</v>
      </c>
      <c r="AG14" s="7">
        <f>+U14</f>
        <v>1</v>
      </c>
      <c r="AH14" s="7">
        <f>+V14</f>
        <v>1</v>
      </c>
      <c r="AI14" s="7">
        <f>+W14</f>
        <v>1</v>
      </c>
      <c r="AJ14" s="7">
        <f>+X14</f>
        <v>1</v>
      </c>
      <c r="AK14" s="7">
        <f>+Y14</f>
        <v>1</v>
      </c>
      <c r="AL14" s="7">
        <f>+Z14</f>
        <v>1</v>
      </c>
      <c r="AM14" s="7">
        <f>+AA14</f>
        <v>1</v>
      </c>
      <c r="AN14" s="7">
        <f>+AB14</f>
        <v>1</v>
      </c>
      <c r="AO14" s="7">
        <f>+AC14</f>
        <v>1</v>
      </c>
    </row>
    <row r="15" spans="1:41" s="7" customFormat="1" ht="21" customHeight="1">
      <c r="A15" s="54">
        <v>261</v>
      </c>
      <c r="B15" s="41" t="s">
        <v>24</v>
      </c>
      <c r="C15" s="41"/>
      <c r="D15" s="53" t="s">
        <v>8</v>
      </c>
      <c r="E15" s="52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0">
        <f>+R6</f>
        <v>30</v>
      </c>
      <c r="S15" s="50">
        <f>+S6</f>
        <v>60</v>
      </c>
      <c r="T15" s="50">
        <f>+T6</f>
        <v>90</v>
      </c>
      <c r="U15" s="50">
        <f>+U6</f>
        <v>120</v>
      </c>
      <c r="V15" s="50">
        <f>+V6</f>
        <v>150</v>
      </c>
      <c r="W15" s="50">
        <f>+W6</f>
        <v>180</v>
      </c>
      <c r="X15" s="50">
        <f>+X6</f>
        <v>210</v>
      </c>
      <c r="Y15" s="50">
        <f>+Y6</f>
        <v>240</v>
      </c>
      <c r="Z15" s="50">
        <f>+Z6</f>
        <v>270</v>
      </c>
      <c r="AA15" s="50">
        <f>+AA6</f>
        <v>300</v>
      </c>
      <c r="AB15" s="50">
        <f>+AB6</f>
        <v>330</v>
      </c>
      <c r="AC15" s="50">
        <f>+AC6</f>
        <v>365</v>
      </c>
    </row>
    <row r="16" spans="1:41" s="7" customFormat="1" ht="21" customHeight="1">
      <c r="A16" s="47"/>
      <c r="B16" s="41"/>
      <c r="C16" s="41"/>
      <c r="D16" s="46" t="s">
        <v>25</v>
      </c>
      <c r="E16" s="45" t="s">
        <v>26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48">
        <f>+F17/F18</f>
        <v>0.36141302589027968</v>
      </c>
      <c r="S16" s="48">
        <f>+G17/G18</f>
        <v>1.5409915033356256</v>
      </c>
      <c r="T16" s="48">
        <f>+H17/H18</f>
        <v>1.9364961867659105</v>
      </c>
      <c r="U16" s="48">
        <f>+I17/I18</f>
        <v>2.5492830058267009</v>
      </c>
      <c r="V16" s="48">
        <f>+J17/J18</f>
        <v>0</v>
      </c>
      <c r="W16" s="48">
        <f>+K17/K18</f>
        <v>0</v>
      </c>
      <c r="X16" s="48">
        <f>+L17/L18</f>
        <v>0</v>
      </c>
      <c r="Y16" s="48">
        <f>+M17/M18</f>
        <v>0</v>
      </c>
      <c r="Z16" s="48">
        <f>+N17/N18</f>
        <v>0</v>
      </c>
      <c r="AA16" s="48">
        <f>+O17/O18</f>
        <v>0</v>
      </c>
      <c r="AB16" s="48">
        <f>+P17/P18</f>
        <v>0</v>
      </c>
      <c r="AC16" s="48">
        <f>+Q17/Q18</f>
        <v>0</v>
      </c>
    </row>
    <row r="17" spans="1:41" s="7" customFormat="1" ht="21" customHeight="1">
      <c r="A17" s="47"/>
      <c r="B17" s="41"/>
      <c r="C17" s="41"/>
      <c r="D17" s="46" t="s">
        <v>27</v>
      </c>
      <c r="E17" s="45"/>
      <c r="F17" s="44">
        <f>+'[3]คำนวณ 4 สปสช '!E12</f>
        <v>8461888</v>
      </c>
      <c r="G17" s="44">
        <f>+'[3]คำนวณ 4 สปสช '!F12</f>
        <v>63338836.780000001</v>
      </c>
      <c r="H17" s="44">
        <f>+'[3]คำนวณ 4 สปสช '!G12</f>
        <v>81588200.299999997</v>
      </c>
      <c r="I17" s="44">
        <f>+'[3]คำนวณ 4 สปสช '!H12</f>
        <v>97466627.019999996</v>
      </c>
      <c r="J17" s="44">
        <f>+'[3]คำนวณ 4 สปสช '!I12</f>
        <v>0</v>
      </c>
      <c r="K17" s="44">
        <f>+'[3]คำนวณ 4 สปสช '!J12</f>
        <v>0</v>
      </c>
      <c r="L17" s="44">
        <f>+'[3]คำนวณ 4 สปสช '!K12</f>
        <v>0</v>
      </c>
      <c r="M17" s="44">
        <f>+'[3]คำนวณ 4 สปสช '!L12</f>
        <v>0</v>
      </c>
      <c r="N17" s="44">
        <f>+'[3]คำนวณ 4 สปสช '!M12</f>
        <v>0</v>
      </c>
      <c r="O17" s="44">
        <f>+'[3]คำนวณ 4 สปสช '!N12</f>
        <v>0</v>
      </c>
      <c r="P17" s="44">
        <f>+'[3]คำนวณ 4 สปสช '!O12</f>
        <v>0</v>
      </c>
      <c r="Q17" s="44">
        <f>+'[3]คำนวณ 4 สปสช '!P12</f>
        <v>0</v>
      </c>
      <c r="R17" s="43">
        <f>+R15/R16</f>
        <v>83.007522836511185</v>
      </c>
      <c r="S17" s="43">
        <f>+S15/S16</f>
        <v>38.935970685188188</v>
      </c>
      <c r="T17" s="43">
        <f>+T15/T16</f>
        <v>46.475691826848646</v>
      </c>
      <c r="U17" s="43">
        <f>+U15/U16</f>
        <v>47.072058977259566</v>
      </c>
      <c r="V17" s="43" t="e">
        <f>+V15/V16</f>
        <v>#DIV/0!</v>
      </c>
      <c r="W17" s="43" t="e">
        <f>+W15/W16</f>
        <v>#DIV/0!</v>
      </c>
      <c r="X17" s="43" t="e">
        <f>+X15/X16</f>
        <v>#DIV/0!</v>
      </c>
      <c r="Y17" s="43" t="e">
        <f>+Y15/Y16</f>
        <v>#DIV/0!</v>
      </c>
      <c r="Z17" s="43" t="e">
        <f>+Z15/Z16</f>
        <v>#DIV/0!</v>
      </c>
      <c r="AA17" s="43" t="e">
        <f>+AA15/AA16</f>
        <v>#DIV/0!</v>
      </c>
      <c r="AB17" s="43" t="e">
        <f>+AB15/AB16</f>
        <v>#DIV/0!</v>
      </c>
      <c r="AC17" s="43" t="e">
        <f>+AC15/AC16</f>
        <v>#DIV/0!</v>
      </c>
    </row>
    <row r="18" spans="1:41" s="7" customFormat="1" ht="21" customHeight="1">
      <c r="A18" s="42"/>
      <c r="B18" s="41"/>
      <c r="C18" s="41"/>
      <c r="D18" s="40"/>
      <c r="E18" s="39"/>
      <c r="F18" s="38">
        <f>+'[3]คำนวณ 4 สปสช '!E13</f>
        <v>23413345.379999999</v>
      </c>
      <c r="G18" s="38">
        <f>+'[3]คำนวณ 4 สปสช '!F13</f>
        <v>41102651.534999996</v>
      </c>
      <c r="H18" s="38">
        <f>+'[3]คำนวณ 4 สปสช '!G13</f>
        <v>42131867.265000001</v>
      </c>
      <c r="I18" s="38">
        <f>+'[3]คำนวณ 4 สปสช '!H13</f>
        <v>38232956.795000002</v>
      </c>
      <c r="J18" s="38">
        <f>+'[3]คำนวณ 4 สปสช '!I13</f>
        <v>10115053.939999999</v>
      </c>
      <c r="K18" s="38">
        <f>+'[3]คำนวณ 4 สปสช '!J13</f>
        <v>10115053.939999999</v>
      </c>
      <c r="L18" s="38">
        <f>+'[3]คำนวณ 4 สปสช '!K13</f>
        <v>10115053.939999999</v>
      </c>
      <c r="M18" s="38">
        <f>+'[3]คำนวณ 4 สปสช '!L13</f>
        <v>10115053.939999999</v>
      </c>
      <c r="N18" s="38">
        <f>+'[3]คำนวณ 4 สปสช '!M13</f>
        <v>10115053.939999999</v>
      </c>
      <c r="O18" s="38">
        <f>+'[3]คำนวณ 4 สปสช '!N13</f>
        <v>10115053.939999999</v>
      </c>
      <c r="P18" s="38">
        <f>+'[3]คำนวณ 4 สปสช '!O13</f>
        <v>10115053.939999999</v>
      </c>
      <c r="Q18" s="38">
        <f>+'[3]คำนวณ 4 สปสช '!P13</f>
        <v>10115053.939999999</v>
      </c>
      <c r="R18" s="18" t="str">
        <f>IF(R17&gt;60,"0",IF(R17&lt;60,"1"))</f>
        <v>0</v>
      </c>
      <c r="S18" s="18" t="str">
        <f>IF(S17&gt;60,"0",IF(S17&lt;60,"1"))</f>
        <v>1</v>
      </c>
      <c r="T18" s="18" t="str">
        <f>IF(T17&gt;60,"0",IF(T17&lt;60,"1"))</f>
        <v>1</v>
      </c>
      <c r="U18" s="18" t="str">
        <f>IF(U17&gt;60,"0",IF(U17&lt;60,"1"))</f>
        <v>1</v>
      </c>
      <c r="V18" s="18" t="e">
        <f>IF(V17&gt;60,"0",IF(V17&lt;60,"1"))</f>
        <v>#DIV/0!</v>
      </c>
      <c r="W18" s="18" t="e">
        <f>IF(W17&gt;60,"0",IF(W17&lt;60,"1"))</f>
        <v>#DIV/0!</v>
      </c>
      <c r="X18" s="18" t="e">
        <f>IF(X17&gt;60,"0",IF(X17&lt;60,"1"))</f>
        <v>#DIV/0!</v>
      </c>
      <c r="Y18" s="18" t="e">
        <f>IF(Y17&gt;60,"0",IF(Y17&lt;60,"1"))</f>
        <v>#DIV/0!</v>
      </c>
      <c r="Z18" s="18" t="e">
        <f>IF(Z17&gt;60,"0",IF(Z17&lt;60,"1"))</f>
        <v>#DIV/0!</v>
      </c>
      <c r="AA18" s="18" t="e">
        <f>IF(AA17&gt;60,"0",IF(AA17&lt;60,"1"))</f>
        <v>#DIV/0!</v>
      </c>
      <c r="AB18" s="18" t="e">
        <f>IF(AB17&gt;60,"0",IF(AB17&lt;60,"1"))</f>
        <v>#DIV/0!</v>
      </c>
      <c r="AC18" s="18" t="e">
        <f>IF(AC17&gt;60,"0",IF(AC17&lt;60,"1"))</f>
        <v>#DIV/0!</v>
      </c>
      <c r="AD18" s="7" t="str">
        <f>+R18</f>
        <v>0</v>
      </c>
      <c r="AE18" s="7" t="str">
        <f>+S18</f>
        <v>1</v>
      </c>
      <c r="AF18" s="7" t="str">
        <f>+T18</f>
        <v>1</v>
      </c>
      <c r="AG18" s="7" t="str">
        <f>+U18</f>
        <v>1</v>
      </c>
      <c r="AH18" s="7" t="e">
        <f>+V18</f>
        <v>#DIV/0!</v>
      </c>
      <c r="AI18" s="7" t="e">
        <f>+W18</f>
        <v>#DIV/0!</v>
      </c>
      <c r="AJ18" s="7" t="e">
        <f>+X18</f>
        <v>#DIV/0!</v>
      </c>
      <c r="AK18" s="7" t="e">
        <f>+Y18</f>
        <v>#DIV/0!</v>
      </c>
      <c r="AL18" s="7" t="e">
        <f>+Z18</f>
        <v>#DIV/0!</v>
      </c>
      <c r="AM18" s="7" t="e">
        <f>+AA18</f>
        <v>#DIV/0!</v>
      </c>
      <c r="AN18" s="7" t="e">
        <f>+AB18</f>
        <v>#DIV/0!</v>
      </c>
      <c r="AO18" s="7" t="e">
        <f>+AC18</f>
        <v>#DIV/0!</v>
      </c>
    </row>
    <row r="19" spans="1:41" s="37" customFormat="1" ht="21" customHeight="1">
      <c r="A19" s="54">
        <v>262</v>
      </c>
      <c r="B19" s="41" t="s">
        <v>28</v>
      </c>
      <c r="C19" s="41"/>
      <c r="D19" s="53" t="s">
        <v>8</v>
      </c>
      <c r="E19" s="52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0">
        <f>+R6</f>
        <v>30</v>
      </c>
      <c r="S19" s="50">
        <f>+S6</f>
        <v>60</v>
      </c>
      <c r="T19" s="50">
        <f>+T6</f>
        <v>90</v>
      </c>
      <c r="U19" s="50">
        <f>+U6</f>
        <v>120</v>
      </c>
      <c r="V19" s="50">
        <f>+V6</f>
        <v>150</v>
      </c>
      <c r="W19" s="50">
        <f>+W6</f>
        <v>180</v>
      </c>
      <c r="X19" s="50">
        <f>+X6</f>
        <v>210</v>
      </c>
      <c r="Y19" s="50">
        <f>+Y6</f>
        <v>240</v>
      </c>
      <c r="Z19" s="50">
        <f>+Z6</f>
        <v>270</v>
      </c>
      <c r="AA19" s="50">
        <f>+AA6</f>
        <v>300</v>
      </c>
      <c r="AB19" s="50">
        <f>+AB6</f>
        <v>330</v>
      </c>
      <c r="AC19" s="50">
        <f>+AC6</f>
        <v>365</v>
      </c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s="37" customFormat="1" ht="21" customHeight="1">
      <c r="A20" s="47"/>
      <c r="B20" s="41"/>
      <c r="C20" s="41"/>
      <c r="D20" s="46" t="s">
        <v>29</v>
      </c>
      <c r="E20" s="45" t="s">
        <v>26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8">
        <f>+F21/F22</f>
        <v>0.61288071991362503</v>
      </c>
      <c r="S20" s="48">
        <f>+G21/G22</f>
        <v>1.2799388144930421</v>
      </c>
      <c r="T20" s="48">
        <f>+H21/H22</f>
        <v>1.6561454388694716</v>
      </c>
      <c r="U20" s="48">
        <f>+I21/I22</f>
        <v>2.2879631389020472</v>
      </c>
      <c r="V20" s="48">
        <f>+J21/J22</f>
        <v>0</v>
      </c>
      <c r="W20" s="48">
        <f>+K21/K22</f>
        <v>0</v>
      </c>
      <c r="X20" s="48">
        <f>+L21/L22</f>
        <v>0</v>
      </c>
      <c r="Y20" s="48">
        <f>+M21/M22</f>
        <v>0</v>
      </c>
      <c r="Z20" s="48">
        <f>+N21/N22</f>
        <v>0</v>
      </c>
      <c r="AA20" s="48">
        <f>+O21/O22</f>
        <v>0</v>
      </c>
      <c r="AB20" s="48">
        <f>+P21/P22</f>
        <v>0</v>
      </c>
      <c r="AC20" s="48">
        <f>+Q21/Q22</f>
        <v>0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s="37" customFormat="1" ht="21" customHeight="1">
      <c r="A21" s="47"/>
      <c r="B21" s="41"/>
      <c r="C21" s="41"/>
      <c r="D21" s="46" t="s">
        <v>30</v>
      </c>
      <c r="E21" s="45"/>
      <c r="F21" s="44">
        <f>+'[3]คำนวณ 5 CS'!E12</f>
        <v>11326562</v>
      </c>
      <c r="G21" s="44">
        <f>+'[3]คำนวณ 5 CS'!F12</f>
        <v>21990248.149999999</v>
      </c>
      <c r="H21" s="44">
        <f>+'[3]คำนวณ 5 CS'!G12</f>
        <v>31274285.950000003</v>
      </c>
      <c r="I21" s="44">
        <f>+'[3]คำนวณ 5 CS'!H12</f>
        <v>40685973.010000005</v>
      </c>
      <c r="J21" s="44">
        <f>+'[3]คำนวณ 5 CS'!I12</f>
        <v>0</v>
      </c>
      <c r="K21" s="44">
        <f>+'[3]คำนวณ 5 CS'!J12</f>
        <v>0</v>
      </c>
      <c r="L21" s="44">
        <f>+'[3]คำนวณ 5 CS'!K12</f>
        <v>0</v>
      </c>
      <c r="M21" s="44">
        <f>+'[3]คำนวณ 5 CS'!L12</f>
        <v>0</v>
      </c>
      <c r="N21" s="44">
        <f>+'[3]คำนวณ 5 CS'!M12</f>
        <v>0</v>
      </c>
      <c r="O21" s="44">
        <f>+'[3]คำนวณ 5 CS'!N12</f>
        <v>0</v>
      </c>
      <c r="P21" s="44">
        <f>+'[3]คำนวณ 5 CS'!O12</f>
        <v>0</v>
      </c>
      <c r="Q21" s="44">
        <f>+'[3]คำนวณ 5 CS'!P12</f>
        <v>0</v>
      </c>
      <c r="R21" s="43">
        <f>+R19/R20</f>
        <v>48.949165841320614</v>
      </c>
      <c r="S21" s="43">
        <f>+S19/S20</f>
        <v>46.877240787298717</v>
      </c>
      <c r="T21" s="43">
        <f>+T19/T20</f>
        <v>54.343053386323582</v>
      </c>
      <c r="U21" s="43">
        <f>+U19/U20</f>
        <v>52.448397423739031</v>
      </c>
      <c r="V21" s="43" t="e">
        <f>+V19/V20</f>
        <v>#DIV/0!</v>
      </c>
      <c r="W21" s="43" t="e">
        <f>+W19/W20</f>
        <v>#DIV/0!</v>
      </c>
      <c r="X21" s="43" t="e">
        <f>+X19/X20</f>
        <v>#DIV/0!</v>
      </c>
      <c r="Y21" s="43" t="e">
        <f>+Y19/Y20</f>
        <v>#DIV/0!</v>
      </c>
      <c r="Z21" s="43" t="e">
        <f>+Z19/Z20</f>
        <v>#DIV/0!</v>
      </c>
      <c r="AA21" s="43" t="e">
        <f>+AA19/AA20</f>
        <v>#DIV/0!</v>
      </c>
      <c r="AB21" s="43" t="e">
        <f>+AB19/AB20</f>
        <v>#DIV/0!</v>
      </c>
      <c r="AC21" s="43" t="e">
        <f>+AC19/AC20</f>
        <v>#DIV/0!</v>
      </c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s="37" customFormat="1" ht="21" customHeight="1">
      <c r="A22" s="42"/>
      <c r="B22" s="41"/>
      <c r="C22" s="41"/>
      <c r="D22" s="40"/>
      <c r="E22" s="39"/>
      <c r="F22" s="38">
        <f>+'[3]คำนวณ 5 CS'!E13</f>
        <v>18480858.725000001</v>
      </c>
      <c r="G22" s="38">
        <f>+'[3]คำนวณ 5 CS'!F13</f>
        <v>17180702.625</v>
      </c>
      <c r="H22" s="38">
        <f>+'[3]คำนวณ 5 CS'!G13</f>
        <v>18883779.899999999</v>
      </c>
      <c r="I22" s="38">
        <f>+'[3]คำนวณ 5 CS'!H13</f>
        <v>17782617.350000001</v>
      </c>
      <c r="J22" s="38">
        <f>+'[3]คำนวณ 5 CS'!I13</f>
        <v>8132065.5499999998</v>
      </c>
      <c r="K22" s="38">
        <f>+'[3]คำนวณ 5 CS'!J13</f>
        <v>8132065.5499999998</v>
      </c>
      <c r="L22" s="38">
        <f>+'[3]คำนวณ 5 CS'!K13</f>
        <v>8132065.5499999998</v>
      </c>
      <c r="M22" s="38">
        <f>+'[3]คำนวณ 5 CS'!L13</f>
        <v>8132065.5499999998</v>
      </c>
      <c r="N22" s="38">
        <f>+'[3]คำนวณ 5 CS'!M13</f>
        <v>8132065.5499999998</v>
      </c>
      <c r="O22" s="38">
        <f>+'[3]คำนวณ 5 CS'!N13</f>
        <v>8132065.5499999998</v>
      </c>
      <c r="P22" s="38">
        <f>+'[3]คำนวณ 5 CS'!O13</f>
        <v>8132065.5499999998</v>
      </c>
      <c r="Q22" s="38">
        <f>+'[3]คำนวณ 5 CS'!P13</f>
        <v>8132065.5499999998</v>
      </c>
      <c r="R22" s="18" t="str">
        <f>IF(R21&gt;60,"0",IF(R21&lt;60,"1"))</f>
        <v>1</v>
      </c>
      <c r="S22" s="18" t="str">
        <f>IF(S21&gt;60,"0",IF(S21&lt;60,"1"))</f>
        <v>1</v>
      </c>
      <c r="T22" s="18" t="str">
        <f>IF(T21&gt;60,"0",IF(T21&lt;60,"1"))</f>
        <v>1</v>
      </c>
      <c r="U22" s="18" t="str">
        <f>IF(U21&gt;60,"0",IF(U21&lt;60,"1"))</f>
        <v>1</v>
      </c>
      <c r="V22" s="18" t="e">
        <f>IF(V21&gt;60,"0",IF(V21&lt;60,"1"))</f>
        <v>#DIV/0!</v>
      </c>
      <c r="W22" s="18" t="e">
        <f>IF(W21&gt;60,"0",IF(W21&lt;60,"1"))</f>
        <v>#DIV/0!</v>
      </c>
      <c r="X22" s="18" t="e">
        <f>IF(X21&gt;60,"0",IF(X21&lt;60,"1"))</f>
        <v>#DIV/0!</v>
      </c>
      <c r="Y22" s="18" t="e">
        <f>IF(Y21&gt;60,"0",IF(Y21&lt;60,"1"))</f>
        <v>#DIV/0!</v>
      </c>
      <c r="Z22" s="18" t="e">
        <f>IF(Z21&gt;60,"0",IF(Z21&lt;60,"1"))</f>
        <v>#DIV/0!</v>
      </c>
      <c r="AA22" s="18" t="e">
        <f>IF(AA21&gt;60,"0",IF(AA21&lt;60,"1"))</f>
        <v>#DIV/0!</v>
      </c>
      <c r="AB22" s="18" t="e">
        <f>IF(AB21&gt;60,"0",IF(AB21&lt;60,"1"))</f>
        <v>#DIV/0!</v>
      </c>
      <c r="AC22" s="18" t="e">
        <f>IF(AC21&gt;60,"0",IF(AC21&lt;60,"1"))</f>
        <v>#DIV/0!</v>
      </c>
      <c r="AD22" s="7" t="str">
        <f>+R22</f>
        <v>1</v>
      </c>
      <c r="AE22" s="7" t="str">
        <f>+S22</f>
        <v>1</v>
      </c>
      <c r="AF22" s="7" t="str">
        <f>+T22</f>
        <v>1</v>
      </c>
      <c r="AG22" s="7" t="str">
        <f>+U22</f>
        <v>1</v>
      </c>
      <c r="AH22" s="7" t="e">
        <f>+V22</f>
        <v>#DIV/0!</v>
      </c>
      <c r="AI22" s="7" t="e">
        <f>+W22</f>
        <v>#DIV/0!</v>
      </c>
      <c r="AJ22" s="7" t="e">
        <f>+X22</f>
        <v>#DIV/0!</v>
      </c>
      <c r="AK22" s="7" t="e">
        <f>+Y22</f>
        <v>#DIV/0!</v>
      </c>
      <c r="AL22" s="7" t="e">
        <f>+Z22</f>
        <v>#DIV/0!</v>
      </c>
      <c r="AM22" s="7" t="e">
        <f>+AA22</f>
        <v>#DIV/0!</v>
      </c>
      <c r="AN22" s="7" t="e">
        <f>+AB22</f>
        <v>#DIV/0!</v>
      </c>
      <c r="AO22" s="7" t="e">
        <f>+AC22</f>
        <v>#DIV/0!</v>
      </c>
    </row>
    <row r="23" spans="1:41" s="6" customFormat="1" ht="21" customHeight="1">
      <c r="A23" s="35">
        <v>263</v>
      </c>
      <c r="B23" s="22" t="s">
        <v>31</v>
      </c>
      <c r="C23" s="22"/>
      <c r="D23" s="34" t="s">
        <v>8</v>
      </c>
      <c r="E23" s="33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1">
        <f>+R6</f>
        <v>30</v>
      </c>
      <c r="S23" s="31">
        <f>+S6</f>
        <v>60</v>
      </c>
      <c r="T23" s="31">
        <f>+T6</f>
        <v>90</v>
      </c>
      <c r="U23" s="31">
        <f>+U6</f>
        <v>120</v>
      </c>
      <c r="V23" s="31">
        <f>+V6</f>
        <v>150</v>
      </c>
      <c r="W23" s="31">
        <f>+W6</f>
        <v>180</v>
      </c>
      <c r="X23" s="31">
        <f>+X6</f>
        <v>210</v>
      </c>
      <c r="Y23" s="31">
        <f>+Y6</f>
        <v>240</v>
      </c>
      <c r="Z23" s="31">
        <f>+Z6</f>
        <v>270</v>
      </c>
      <c r="AA23" s="31">
        <f>+AA6</f>
        <v>300</v>
      </c>
      <c r="AB23" s="31">
        <f>+AB6</f>
        <v>330</v>
      </c>
      <c r="AC23" s="31">
        <f>+AC6</f>
        <v>365</v>
      </c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s="6" customFormat="1" ht="21" customHeight="1">
      <c r="A24" s="28"/>
      <c r="B24" s="22"/>
      <c r="C24" s="22"/>
      <c r="D24" s="27" t="s">
        <v>32</v>
      </c>
      <c r="E24" s="26" t="s">
        <v>33</v>
      </c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9">
        <f>+F25/F26</f>
        <v>0.2857142857142857</v>
      </c>
      <c r="S24" s="29">
        <f>+G25/G26</f>
        <v>0.50000000000000022</v>
      </c>
      <c r="T24" s="29">
        <f>+H25/H26</f>
        <v>1.0417693810218986</v>
      </c>
      <c r="U24" s="29">
        <f>+I25/I26</f>
        <v>1.2992178861313874</v>
      </c>
      <c r="V24" s="29">
        <f>+J25/J26</f>
        <v>0</v>
      </c>
      <c r="W24" s="29">
        <f>+K25/K26</f>
        <v>0</v>
      </c>
      <c r="X24" s="29">
        <f>+L25/L26</f>
        <v>0</v>
      </c>
      <c r="Y24" s="29">
        <f>+M25/M26</f>
        <v>0</v>
      </c>
      <c r="Z24" s="29">
        <f>+N25/N26</f>
        <v>0</v>
      </c>
      <c r="AA24" s="29">
        <f>+O25/O26</f>
        <v>0</v>
      </c>
      <c r="AB24" s="29">
        <f>+P25/P26</f>
        <v>0</v>
      </c>
      <c r="AC24" s="29">
        <f>+Q25/Q26</f>
        <v>0</v>
      </c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s="6" customFormat="1" ht="21" customHeight="1">
      <c r="A25" s="28"/>
      <c r="B25" s="22"/>
      <c r="C25" s="22"/>
      <c r="D25" s="27" t="s">
        <v>34</v>
      </c>
      <c r="E25" s="26"/>
      <c r="F25" s="25">
        <f>+'[3]คำนวณ 6 SS '!E12</f>
        <v>1370000</v>
      </c>
      <c r="G25" s="25">
        <f>+'[3]คำนวณ 6 SS '!F12</f>
        <v>2740000.0000000014</v>
      </c>
      <c r="H25" s="25">
        <f>+'[3]คำนวณ 6 SS '!G12</f>
        <v>3568060.1300000018</v>
      </c>
      <c r="I25" s="25">
        <f>+'[3]คำนวณ 6 SS '!H12</f>
        <v>4449821.2600000016</v>
      </c>
      <c r="J25" s="25">
        <f>+'[3]คำนวณ 6 SS '!I12</f>
        <v>0</v>
      </c>
      <c r="K25" s="25">
        <f>+'[3]คำนวณ 6 SS '!J12</f>
        <v>0</v>
      </c>
      <c r="L25" s="25">
        <f>+'[3]คำนวณ 6 SS '!K12</f>
        <v>0</v>
      </c>
      <c r="M25" s="25">
        <f>+'[3]คำนวณ 6 SS '!L12</f>
        <v>0</v>
      </c>
      <c r="N25" s="25">
        <f>+'[3]คำนวณ 6 SS '!M12</f>
        <v>0</v>
      </c>
      <c r="O25" s="25">
        <f>+'[3]คำนวณ 6 SS '!N12</f>
        <v>0</v>
      </c>
      <c r="P25" s="25">
        <f>+'[3]คำนวณ 6 SS '!O12</f>
        <v>0</v>
      </c>
      <c r="Q25" s="25">
        <f>+'[3]คำนวณ 6 SS '!P12</f>
        <v>0</v>
      </c>
      <c r="R25" s="24">
        <f>+R23/R24</f>
        <v>105</v>
      </c>
      <c r="S25" s="24">
        <f>+S23/S24</f>
        <v>119.99999999999994</v>
      </c>
      <c r="T25" s="24">
        <f>+T23/T24</f>
        <v>86.391481300512652</v>
      </c>
      <c r="U25" s="24">
        <f>+U23/U24</f>
        <v>92.363260451499528</v>
      </c>
      <c r="V25" s="24" t="e">
        <f>+V23/V24</f>
        <v>#DIV/0!</v>
      </c>
      <c r="W25" s="24" t="e">
        <f>+W23/W24</f>
        <v>#DIV/0!</v>
      </c>
      <c r="X25" s="24" t="e">
        <f>+X23/X24</f>
        <v>#DIV/0!</v>
      </c>
      <c r="Y25" s="24" t="e">
        <f>+Y23/Y24</f>
        <v>#DIV/0!</v>
      </c>
      <c r="Z25" s="24" t="e">
        <f>+Z23/Z24</f>
        <v>#DIV/0!</v>
      </c>
      <c r="AA25" s="24" t="e">
        <f>+AA23/AA24</f>
        <v>#DIV/0!</v>
      </c>
      <c r="AB25" s="24" t="e">
        <f>+AB23/AB24</f>
        <v>#DIV/0!</v>
      </c>
      <c r="AC25" s="24" t="e">
        <f>+AC23/AC24</f>
        <v>#DIV/0!</v>
      </c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s="6" customFormat="1" ht="21" customHeight="1">
      <c r="A26" s="23"/>
      <c r="B26" s="22"/>
      <c r="C26" s="22"/>
      <c r="D26" s="21"/>
      <c r="E26" s="36"/>
      <c r="F26" s="19">
        <f>+'[3]คำนวณ 6 SS '!E13</f>
        <v>4795000</v>
      </c>
      <c r="G26" s="19">
        <f>+'[3]คำนวณ 6 SS '!F13</f>
        <v>5480000</v>
      </c>
      <c r="H26" s="19">
        <f>+'[3]คำนวณ 6 SS '!G13</f>
        <v>3424999.9999999991</v>
      </c>
      <c r="I26" s="19">
        <f>+'[3]คำนวณ 6 SS '!H13</f>
        <v>3424999.9999999995</v>
      </c>
      <c r="J26" s="19">
        <f>+'[3]คำนวณ 6 SS '!I13</f>
        <v>2055000</v>
      </c>
      <c r="K26" s="19">
        <f>+'[3]คำนวณ 6 SS '!J13</f>
        <v>2055000</v>
      </c>
      <c r="L26" s="19">
        <f>+'[3]คำนวณ 6 SS '!K13</f>
        <v>2055000</v>
      </c>
      <c r="M26" s="19">
        <f>+'[3]คำนวณ 6 SS '!L13</f>
        <v>2055000</v>
      </c>
      <c r="N26" s="19">
        <f>+'[3]คำนวณ 6 SS '!M13</f>
        <v>2055000</v>
      </c>
      <c r="O26" s="19">
        <f>+'[3]คำนวณ 6 SS '!N13</f>
        <v>2055000</v>
      </c>
      <c r="P26" s="19">
        <f>+'[3]คำนวณ 6 SS '!O13</f>
        <v>2055000</v>
      </c>
      <c r="Q26" s="19">
        <f>+'[3]คำนวณ 6 SS '!P13</f>
        <v>2055000</v>
      </c>
      <c r="R26" s="18" t="str">
        <f>IF(R25&gt;90,"0",IF(R25&lt;90,"1"))</f>
        <v>0</v>
      </c>
      <c r="S26" s="18" t="str">
        <f>IF(S25&gt;90,"0",IF(S25&lt;90,"1"))</f>
        <v>0</v>
      </c>
      <c r="T26" s="18">
        <v>1</v>
      </c>
      <c r="U26" s="18" t="str">
        <f>IF(U25&gt;90,"0",IF(U25&lt;90,"1"))</f>
        <v>0</v>
      </c>
      <c r="V26" s="18" t="e">
        <f>IF(V25&gt;90,"0",IF(V25&lt;90,"1"))</f>
        <v>#DIV/0!</v>
      </c>
      <c r="W26" s="18" t="e">
        <f>IF(W25&gt;90,"0",IF(W25&lt;90,"1"))</f>
        <v>#DIV/0!</v>
      </c>
      <c r="X26" s="18" t="e">
        <f>IF(X25&gt;90,"0",IF(X25&gt;89,"1"))</f>
        <v>#DIV/0!</v>
      </c>
      <c r="Y26" s="18" t="e">
        <f>IF(Y25&gt;90,"0",IF(Y25&gt;89,"1"))</f>
        <v>#DIV/0!</v>
      </c>
      <c r="Z26" s="18" t="e">
        <f>IF(Z25&gt;90,"0",IF(Z25&gt;89,"1"))</f>
        <v>#DIV/0!</v>
      </c>
      <c r="AA26" s="18" t="e">
        <f>IF(AA25&gt;90,"0",IF(AA25&gt;89,"1"))</f>
        <v>#DIV/0!</v>
      </c>
      <c r="AB26" s="18" t="e">
        <f>IF(AB25&gt;90,"0",IF(AB25&gt;89,"1"))</f>
        <v>#DIV/0!</v>
      </c>
      <c r="AC26" s="18" t="e">
        <f>IF(AC25&gt;90,"0",IF(AC25&gt;89,"1"))</f>
        <v>#DIV/0!</v>
      </c>
      <c r="AD26" s="7" t="str">
        <f>+R26</f>
        <v>0</v>
      </c>
      <c r="AE26" s="7" t="str">
        <f>+S26</f>
        <v>0</v>
      </c>
      <c r="AF26" s="7">
        <f>+T26</f>
        <v>1</v>
      </c>
      <c r="AG26" s="7" t="str">
        <f>+U26</f>
        <v>0</v>
      </c>
      <c r="AH26" s="7" t="e">
        <f>+V26</f>
        <v>#DIV/0!</v>
      </c>
      <c r="AI26" s="7" t="e">
        <f>+W26</f>
        <v>#DIV/0!</v>
      </c>
      <c r="AJ26" s="7" t="e">
        <f>+X26</f>
        <v>#DIV/0!</v>
      </c>
      <c r="AK26" s="7" t="e">
        <f>+Y26</f>
        <v>#DIV/0!</v>
      </c>
      <c r="AL26" s="7" t="e">
        <f>+Z26</f>
        <v>#DIV/0!</v>
      </c>
      <c r="AM26" s="7" t="e">
        <f>+AA26</f>
        <v>#DIV/0!</v>
      </c>
      <c r="AN26" s="7" t="e">
        <f>+AB26</f>
        <v>#DIV/0!</v>
      </c>
      <c r="AO26" s="7" t="e">
        <f>+AC26</f>
        <v>#DIV/0!</v>
      </c>
    </row>
    <row r="27" spans="1:41" s="6" customFormat="1" ht="21" customHeight="1">
      <c r="A27" s="35">
        <v>264</v>
      </c>
      <c r="B27" s="22" t="s">
        <v>35</v>
      </c>
      <c r="C27" s="22"/>
      <c r="D27" s="34" t="s">
        <v>8</v>
      </c>
      <c r="E27" s="33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1">
        <f>+R6</f>
        <v>30</v>
      </c>
      <c r="S27" s="31">
        <f>+S6</f>
        <v>60</v>
      </c>
      <c r="T27" s="31">
        <f>+T6</f>
        <v>90</v>
      </c>
      <c r="U27" s="31">
        <f>+U6</f>
        <v>120</v>
      </c>
      <c r="V27" s="31">
        <f>+V6</f>
        <v>150</v>
      </c>
      <c r="W27" s="31">
        <f>+W6</f>
        <v>180</v>
      </c>
      <c r="X27" s="31">
        <f>+X6</f>
        <v>210</v>
      </c>
      <c r="Y27" s="31">
        <f>+Y6</f>
        <v>240</v>
      </c>
      <c r="Z27" s="31">
        <f>+Z6</f>
        <v>270</v>
      </c>
      <c r="AA27" s="31">
        <f>+AA6</f>
        <v>300</v>
      </c>
      <c r="AB27" s="31">
        <f>+AB6</f>
        <v>330</v>
      </c>
      <c r="AC27" s="31">
        <f>+AC6</f>
        <v>365</v>
      </c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s="6" customFormat="1" ht="21" customHeight="1">
      <c r="A28" s="28"/>
      <c r="B28" s="22"/>
      <c r="C28" s="22"/>
      <c r="D28" s="27" t="s">
        <v>36</v>
      </c>
      <c r="E28" s="26" t="s">
        <v>26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29">
        <f>+F29/F30</f>
        <v>0.63759500101344024</v>
      </c>
      <c r="S28" s="29">
        <f>+G29/G30</f>
        <v>1.3850720775299246</v>
      </c>
      <c r="T28" s="29">
        <f>+H29/H30</f>
        <v>2.3722141614723067</v>
      </c>
      <c r="U28" s="29">
        <f>+I29/I30</f>
        <v>2.5866888777426347</v>
      </c>
      <c r="V28" s="29">
        <f>+J29/J30</f>
        <v>0</v>
      </c>
      <c r="W28" s="29">
        <f>+K29/K30</f>
        <v>0</v>
      </c>
      <c r="X28" s="29">
        <f>+L29/L30</f>
        <v>0</v>
      </c>
      <c r="Y28" s="29">
        <f>+M29/M30</f>
        <v>0</v>
      </c>
      <c r="Z28" s="29">
        <f>+N29/N30</f>
        <v>0</v>
      </c>
      <c r="AA28" s="29">
        <f>+O29/O30</f>
        <v>0</v>
      </c>
      <c r="AB28" s="29">
        <f>+P29/P30</f>
        <v>0</v>
      </c>
      <c r="AC28" s="29">
        <f>+Q29/Q30</f>
        <v>0</v>
      </c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s="6" customFormat="1" ht="21" customHeight="1">
      <c r="A29" s="28"/>
      <c r="B29" s="22"/>
      <c r="C29" s="22"/>
      <c r="D29" s="27" t="s">
        <v>37</v>
      </c>
      <c r="E29" s="26"/>
      <c r="F29" s="25">
        <f>+'[3]คำนวณ 7 คงคลัง'!E12</f>
        <v>15302332.389999999</v>
      </c>
      <c r="G29" s="25">
        <f>+'[3]คำนวณ 7 คงคลัง'!F12</f>
        <v>34631477.810000002</v>
      </c>
      <c r="H29" s="25">
        <f>+'[3]คำนวณ 7 คงคลัง'!G12</f>
        <v>55108865.280000001</v>
      </c>
      <c r="I29" s="25">
        <f>+'[3]คำนวณ 7 คงคลัง'!H12</f>
        <v>66220887.659999996</v>
      </c>
      <c r="J29" s="25">
        <f>+'[3]คำนวณ 7 คงคลัง'!I12</f>
        <v>0</v>
      </c>
      <c r="K29" s="25">
        <f>+'[3]คำนวณ 7 คงคลัง'!J12</f>
        <v>0</v>
      </c>
      <c r="L29" s="25">
        <f>+'[3]คำนวณ 7 คงคลัง'!K12</f>
        <v>0</v>
      </c>
      <c r="M29" s="25">
        <f>+'[3]คำนวณ 7 คงคลัง'!L12</f>
        <v>0</v>
      </c>
      <c r="N29" s="25">
        <f>+'[3]คำนวณ 7 คงคลัง'!M12</f>
        <v>0</v>
      </c>
      <c r="O29" s="25">
        <f>+'[3]คำนวณ 7 คงคลัง'!N12</f>
        <v>0</v>
      </c>
      <c r="P29" s="25">
        <f>+'[3]คำนวณ 7 คงคลัง'!O12</f>
        <v>0</v>
      </c>
      <c r="Q29" s="25">
        <f>+'[3]คำนวณ 7 คงคลัง'!P12</f>
        <v>0</v>
      </c>
      <c r="R29" s="24">
        <f>+R27/R28</f>
        <v>47.051811812068479</v>
      </c>
      <c r="S29" s="24">
        <f>+S27/S28</f>
        <v>43.319045249256135</v>
      </c>
      <c r="T29" s="24">
        <f>+T27/T28</f>
        <v>37.939238986812981</v>
      </c>
      <c r="U29" s="24">
        <f>+U27/U28</f>
        <v>46.391354226072302</v>
      </c>
      <c r="V29" s="24" t="e">
        <f>+V27/V28</f>
        <v>#DIV/0!</v>
      </c>
      <c r="W29" s="24" t="e">
        <f>+W27/W28</f>
        <v>#DIV/0!</v>
      </c>
      <c r="X29" s="24" t="e">
        <f>+X27/X28</f>
        <v>#DIV/0!</v>
      </c>
      <c r="Y29" s="24" t="e">
        <f>+Y27/Y28</f>
        <v>#DIV/0!</v>
      </c>
      <c r="Z29" s="24" t="e">
        <f>+Z27/Z28</f>
        <v>#DIV/0!</v>
      </c>
      <c r="AA29" s="24" t="e">
        <f>+AA27/AA28</f>
        <v>#DIV/0!</v>
      </c>
      <c r="AB29" s="24" t="e">
        <f>+AB27/AB28</f>
        <v>#DIV/0!</v>
      </c>
      <c r="AC29" s="24" t="e">
        <f>+AC27/AC28</f>
        <v>#DIV/0!</v>
      </c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s="6" customFormat="1" ht="21" customHeight="1">
      <c r="A30" s="23"/>
      <c r="B30" s="22"/>
      <c r="C30" s="22"/>
      <c r="D30" s="21"/>
      <c r="E30" s="20"/>
      <c r="F30" s="19">
        <f>+'[3]คำนวณ 7 คงคลัง'!E13</f>
        <v>24000082.129999999</v>
      </c>
      <c r="G30" s="19">
        <f>+'[3]คำนวณ 7 คงคลัง'!F13</f>
        <v>25003375.904999997</v>
      </c>
      <c r="H30" s="19">
        <f>+'[3]คำนวณ 7 คงคลัง'!G13</f>
        <v>23230982.335000001</v>
      </c>
      <c r="I30" s="19">
        <f>+'[3]คำนวณ 7 คงคลัง'!H13</f>
        <v>25600638.805</v>
      </c>
      <c r="J30" s="19">
        <f>+'[3]คำนวณ 7 คงคลัง'!I13</f>
        <v>11025714.43</v>
      </c>
      <c r="K30" s="19">
        <f>+'[3]คำนวณ 7 คงคลัง'!J13</f>
        <v>11025714.43</v>
      </c>
      <c r="L30" s="19">
        <f>+'[3]คำนวณ 7 คงคลัง'!K13</f>
        <v>11025714.43</v>
      </c>
      <c r="M30" s="19">
        <f>+'[3]คำนวณ 7 คงคลัง'!L13</f>
        <v>11025714.43</v>
      </c>
      <c r="N30" s="19">
        <f>+'[3]คำนวณ 7 คงคลัง'!M13</f>
        <v>11025714.43</v>
      </c>
      <c r="O30" s="19">
        <f>+'[3]คำนวณ 7 คงคลัง'!N13</f>
        <v>11025714.43</v>
      </c>
      <c r="P30" s="19">
        <f>+'[3]คำนวณ 7 คงคลัง'!O13</f>
        <v>11025714.43</v>
      </c>
      <c r="Q30" s="19">
        <f>+'[3]คำนวณ 7 คงคลัง'!P13</f>
        <v>11025714.43</v>
      </c>
      <c r="R30" s="18" t="str">
        <f>IF(R29&gt;60,"0",IF(R29&lt;60,"1"))</f>
        <v>1</v>
      </c>
      <c r="S30" s="18" t="str">
        <f>IF(S29&gt;60,"0",IF(S29&lt;60,"1"))</f>
        <v>1</v>
      </c>
      <c r="T30" s="18" t="str">
        <f>IF(T29&gt;60,"0",IF(T29&lt;60,"1"))</f>
        <v>1</v>
      </c>
      <c r="U30" s="18" t="str">
        <f>IF(U29&gt;60,"0",IF(U29&lt;60,"1"))</f>
        <v>1</v>
      </c>
      <c r="V30" s="18" t="e">
        <f>IF(V29&gt;60,"0",IF(V29&lt;60,"1"))</f>
        <v>#DIV/0!</v>
      </c>
      <c r="W30" s="18" t="e">
        <f>IF(W29&gt;60,"0",IF(W29&lt;60,"1"))</f>
        <v>#DIV/0!</v>
      </c>
      <c r="X30" s="18" t="e">
        <f>IF(X29&gt;60,"0",IF(X29&lt;60,"1"))</f>
        <v>#DIV/0!</v>
      </c>
      <c r="Y30" s="18" t="e">
        <f>IF(Y29&gt;60,"0",IF(Y29&lt;60,"1"))</f>
        <v>#DIV/0!</v>
      </c>
      <c r="Z30" s="18" t="e">
        <f>IF(Z29&gt;60,"0",IF(Z29&lt;60,"1"))</f>
        <v>#DIV/0!</v>
      </c>
      <c r="AA30" s="18" t="e">
        <f>IF(AA29&gt;60,"0",IF(AA29&lt;60,"1"))</f>
        <v>#DIV/0!</v>
      </c>
      <c r="AB30" s="18" t="e">
        <f>IF(AB29&gt;60,"0",IF(AB29&lt;60,"1"))</f>
        <v>#DIV/0!</v>
      </c>
      <c r="AC30" s="18" t="e">
        <f>IF(AC29&gt;60,"0",IF(AC29&lt;60,"1"))</f>
        <v>#DIV/0!</v>
      </c>
      <c r="AD30" s="7" t="str">
        <f>+R30</f>
        <v>1</v>
      </c>
      <c r="AE30" s="7" t="str">
        <f>+S30</f>
        <v>1</v>
      </c>
      <c r="AF30" s="7" t="str">
        <f>+T30</f>
        <v>1</v>
      </c>
      <c r="AG30" s="7" t="str">
        <f>+U30</f>
        <v>1</v>
      </c>
      <c r="AH30" s="7" t="e">
        <f>+V30</f>
        <v>#DIV/0!</v>
      </c>
      <c r="AI30" s="7" t="e">
        <f>+W30</f>
        <v>#DIV/0!</v>
      </c>
      <c r="AJ30" s="7" t="e">
        <f>+X30</f>
        <v>#DIV/0!</v>
      </c>
      <c r="AK30" s="7" t="e">
        <f>+Y30</f>
        <v>#DIV/0!</v>
      </c>
      <c r="AL30" s="7" t="e">
        <f>+Z30</f>
        <v>#DIV/0!</v>
      </c>
      <c r="AM30" s="7" t="e">
        <f>+AA30</f>
        <v>#DIV/0!</v>
      </c>
      <c r="AN30" s="7" t="e">
        <f>+AB30</f>
        <v>#DIV/0!</v>
      </c>
      <c r="AO30" s="7" t="e">
        <f>+AC30</f>
        <v>#DIV/0!</v>
      </c>
    </row>
    <row r="31" spans="1:41" s="6" customFormat="1" ht="23.25" customHeight="1">
      <c r="B31" s="17"/>
      <c r="C31" s="16"/>
      <c r="D31" s="8" t="s">
        <v>38</v>
      </c>
      <c r="E31" s="8"/>
      <c r="P31" s="8" t="s">
        <v>61</v>
      </c>
      <c r="R31" s="15">
        <f>COUNTIFS(AD8:AD30,"=1")</f>
        <v>3</v>
      </c>
      <c r="S31" s="15">
        <f>COUNTIFS(AE8:AE30,"=1")</f>
        <v>4</v>
      </c>
      <c r="T31" s="15">
        <f>COUNTIFS(AF8:AF30,"=1")</f>
        <v>5</v>
      </c>
      <c r="U31" s="15" t="s">
        <v>7</v>
      </c>
      <c r="V31" s="15">
        <f>COUNTIFS(AH8:AH30,"=1")</f>
        <v>1</v>
      </c>
      <c r="W31" s="15">
        <f>COUNTIFS(AI8:AI30,"=1")</f>
        <v>1</v>
      </c>
      <c r="X31" s="15">
        <f>COUNTIFS(AJ8:AJ30,"=1")</f>
        <v>1</v>
      </c>
      <c r="Y31" s="15">
        <f>COUNTIFS(AK8:AK30,"=1")</f>
        <v>1</v>
      </c>
      <c r="Z31" s="15">
        <f>COUNTIFS(AL8:AL30,"=1")</f>
        <v>1</v>
      </c>
      <c r="AA31" s="15">
        <f>COUNTIFS(AM8:AM30,"=1")</f>
        <v>1</v>
      </c>
      <c r="AB31" s="15">
        <f>COUNTIFS(AN8:AN30,"=1")</f>
        <v>1</v>
      </c>
      <c r="AC31" s="15" t="s">
        <v>7</v>
      </c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s="6" customFormat="1" ht="20.25" customHeight="1">
      <c r="A32" s="14" t="s">
        <v>39</v>
      </c>
      <c r="B32" s="14"/>
      <c r="C32" s="14"/>
      <c r="D32" s="9" t="s">
        <v>40</v>
      </c>
      <c r="E32" s="9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2:41" s="6" customFormat="1" ht="16.5" customHeight="1">
      <c r="B33" s="13" t="s">
        <v>41</v>
      </c>
      <c r="C33" s="13" t="s">
        <v>6</v>
      </c>
      <c r="D33" s="10" t="s">
        <v>19</v>
      </c>
      <c r="E33" s="10"/>
      <c r="H33" s="12"/>
      <c r="I33" s="10"/>
      <c r="J33" s="10"/>
      <c r="K33" s="10"/>
      <c r="L33" s="10"/>
      <c r="M33" s="10"/>
      <c r="N33" s="10"/>
      <c r="O33" s="10"/>
      <c r="P33" s="10"/>
      <c r="Q33" s="10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2:41" s="6" customFormat="1" ht="15.75" customHeight="1">
      <c r="B34" s="11">
        <v>7</v>
      </c>
      <c r="C34" s="11" t="s">
        <v>42</v>
      </c>
      <c r="D34" s="5" t="s">
        <v>43</v>
      </c>
      <c r="E34" s="5"/>
      <c r="H34" s="5"/>
      <c r="I34" s="5"/>
      <c r="J34" s="5"/>
      <c r="K34" s="5"/>
      <c r="L34" s="5"/>
      <c r="M34" s="5"/>
      <c r="N34" s="5"/>
      <c r="O34" s="5"/>
      <c r="P34" s="5"/>
      <c r="Q34" s="5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2:41" s="6" customFormat="1" ht="15.75" customHeight="1">
      <c r="B35" s="11">
        <v>6</v>
      </c>
      <c r="C35" s="11" t="s">
        <v>44</v>
      </c>
      <c r="D35" s="10" t="s">
        <v>25</v>
      </c>
      <c r="E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2:41" s="6" customFormat="1" ht="15.75" customHeight="1">
      <c r="B36" s="11">
        <v>5</v>
      </c>
      <c r="C36" s="11" t="s">
        <v>45</v>
      </c>
      <c r="D36" s="5" t="s">
        <v>46</v>
      </c>
      <c r="E36" s="5"/>
      <c r="H36" s="5"/>
      <c r="I36" s="5"/>
      <c r="J36" s="5"/>
      <c r="K36" s="5"/>
      <c r="L36" s="5"/>
      <c r="M36" s="5"/>
      <c r="N36" s="5"/>
      <c r="O36" s="5"/>
      <c r="P36" s="5"/>
      <c r="Q36" s="5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2:41" s="6" customFormat="1" ht="15.75" customHeight="1">
      <c r="B37" s="11">
        <v>4</v>
      </c>
      <c r="C37" s="11" t="s">
        <v>47</v>
      </c>
      <c r="D37" s="10" t="s">
        <v>29</v>
      </c>
      <c r="E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2:41" s="6" customFormat="1" ht="15.75" customHeight="1">
      <c r="B38" s="11">
        <v>3</v>
      </c>
      <c r="C38" s="11" t="s">
        <v>48</v>
      </c>
      <c r="D38" s="5" t="s">
        <v>49</v>
      </c>
      <c r="E38" s="5"/>
      <c r="H38" s="5"/>
      <c r="I38" s="5"/>
      <c r="J38" s="5"/>
      <c r="K38" s="5"/>
      <c r="L38" s="5"/>
      <c r="M38" s="5"/>
      <c r="N38" s="5"/>
      <c r="O38" s="5"/>
      <c r="P38" s="5"/>
      <c r="Q38" s="5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2:41" s="6" customFormat="1" ht="15.75" customHeight="1">
      <c r="B39" s="11">
        <v>2</v>
      </c>
      <c r="C39" s="11" t="s">
        <v>50</v>
      </c>
      <c r="D39" s="10" t="s">
        <v>32</v>
      </c>
      <c r="E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2:41" s="6" customFormat="1" ht="15.75" customHeight="1">
      <c r="B40" s="11">
        <v>1</v>
      </c>
      <c r="C40" s="11" t="s">
        <v>51</v>
      </c>
      <c r="D40" s="5" t="s">
        <v>52</v>
      </c>
      <c r="E40" s="5"/>
      <c r="H40" s="5"/>
      <c r="I40" s="5"/>
      <c r="J40" s="5"/>
      <c r="K40" s="5"/>
      <c r="L40" s="5"/>
      <c r="M40" s="5"/>
      <c r="N40" s="5"/>
      <c r="O40" s="5"/>
      <c r="P40" s="5"/>
      <c r="Q40" s="5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2:41" s="6" customFormat="1" ht="15.75" customHeight="1">
      <c r="B41" s="11">
        <v>0</v>
      </c>
      <c r="C41" s="11" t="s">
        <v>53</v>
      </c>
      <c r="D41" s="10" t="s">
        <v>36</v>
      </c>
      <c r="E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2:41" s="6" customFormat="1" ht="15.75" customHeight="1">
      <c r="C42" s="8"/>
      <c r="D42" s="5" t="s">
        <v>54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2:41" s="6" customFormat="1" ht="15.75" customHeight="1">
      <c r="B43" s="9" t="s">
        <v>55</v>
      </c>
      <c r="C43" s="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2:41" ht="19.5" customHeight="1">
      <c r="B44" s="5" t="s">
        <v>56</v>
      </c>
    </row>
    <row r="45" spans="2:41" ht="19.5" customHeight="1">
      <c r="B45" s="5" t="s">
        <v>57</v>
      </c>
    </row>
    <row r="46" spans="2:41" ht="19.5" customHeight="1">
      <c r="B46" s="5" t="s">
        <v>58</v>
      </c>
    </row>
  </sheetData>
  <mergeCells count="20">
    <mergeCell ref="B3:C5"/>
    <mergeCell ref="B6:C6"/>
    <mergeCell ref="B8:C8"/>
    <mergeCell ref="B7:C7"/>
    <mergeCell ref="A27:A30"/>
    <mergeCell ref="AD3:AO3"/>
    <mergeCell ref="D3:D4"/>
    <mergeCell ref="E4:E5"/>
    <mergeCell ref="B9:C9"/>
    <mergeCell ref="B11:C14"/>
    <mergeCell ref="B10:C10"/>
    <mergeCell ref="A11:A14"/>
    <mergeCell ref="A15:A18"/>
    <mergeCell ref="A19:A22"/>
    <mergeCell ref="A23:A26"/>
    <mergeCell ref="A32:C32"/>
    <mergeCell ref="B27:C30"/>
    <mergeCell ref="B23:C26"/>
    <mergeCell ref="B19:C22"/>
    <mergeCell ref="B15:C18"/>
  </mergeCells>
  <conditionalFormatting sqref="Y25:AC25">
    <cfRule type="cellIs" dxfId="12" priority="11" stopIfTrue="1" operator="greaterThan">
      <formula>60</formula>
    </cfRule>
  </conditionalFormatting>
  <conditionalFormatting sqref="R29:AC29">
    <cfRule type="cellIs" dxfId="11" priority="5" stopIfTrue="1" operator="greaterThan">
      <formula>60</formula>
    </cfRule>
    <cfRule type="cellIs" dxfId="10" priority="10" stopIfTrue="1" operator="greaterThan">
      <formula>60</formula>
    </cfRule>
  </conditionalFormatting>
  <conditionalFormatting sqref="R26:AC26">
    <cfRule type="cellIs" dxfId="9" priority="9" stopIfTrue="1" operator="equal">
      <formula>0</formula>
    </cfRule>
  </conditionalFormatting>
  <conditionalFormatting sqref="R22:AC22 R30:AC30 R26:AC26">
    <cfRule type="cellIs" dxfId="8" priority="8" stopIfTrue="1" operator="equal">
      <formula>0</formula>
    </cfRule>
  </conditionalFormatting>
  <conditionalFormatting sqref="R10:AC10">
    <cfRule type="cellIs" dxfId="7" priority="7" stopIfTrue="1" operator="equal">
      <formula>0</formula>
    </cfRule>
  </conditionalFormatting>
  <conditionalFormatting sqref="R25:AC25">
    <cfRule type="cellIs" dxfId="6" priority="6" stopIfTrue="1" operator="greaterThan">
      <formula>60</formula>
    </cfRule>
  </conditionalFormatting>
  <conditionalFormatting sqref="R8:AC8">
    <cfRule type="cellIs" dxfId="5" priority="4" stopIfTrue="1" operator="equal">
      <formula>0</formula>
    </cfRule>
  </conditionalFormatting>
  <conditionalFormatting sqref="Y17:AC17">
    <cfRule type="cellIs" dxfId="4" priority="3" stopIfTrue="1" operator="greaterThan">
      <formula>60</formula>
    </cfRule>
  </conditionalFormatting>
  <conditionalFormatting sqref="R17:AC17">
    <cfRule type="cellIs" dxfId="3" priority="2" stopIfTrue="1" operator="greaterThan">
      <formula>60</formula>
    </cfRule>
  </conditionalFormatting>
  <conditionalFormatting sqref="R18:AC18">
    <cfRule type="cellIs" dxfId="2" priority="1" stopIfTrue="1" operator="equal">
      <formula>0</formula>
    </cfRule>
  </conditionalFormatting>
  <conditionalFormatting sqref="R9:AC9 Z7:AC7">
    <cfRule type="cellIs" dxfId="1" priority="12" stopIfTrue="1" operator="lessThan">
      <formula>$E$10</formula>
    </cfRule>
    <cfRule type="cellIs" dxfId="0" priority="13" stopIfTrue="1" operator="lessThan">
      <formula>$E$10</formula>
    </cfRule>
  </conditionalFormatting>
  <pageMargins left="0.28999999999999998" right="0.19685039370078741" top="0.55118110236220474" bottom="0.19685039370078741" header="0.19685039370078741" footer="0.19685039370078741"/>
  <pageSetup paperSize="9" scale="60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7Plus</vt:lpstr>
      <vt:lpstr>'7Plus'!Print_Titles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2020-12-21T04:39:14Z</cp:lastPrinted>
  <dcterms:created xsi:type="dcterms:W3CDTF">2020-11-30T07:49:08Z</dcterms:created>
  <dcterms:modified xsi:type="dcterms:W3CDTF">2021-02-16T04:39:53Z</dcterms:modified>
</cp:coreProperties>
</file>